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Лист1!$11:$11</definedName>
    <definedName name="_xlnm.Print_Area" localSheetId="0">Лист1!$A$1:$J$208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/>
  <c r="G31"/>
  <c r="H36"/>
  <c r="H82"/>
  <c r="G160"/>
  <c r="G159"/>
  <c r="G86"/>
  <c r="G92"/>
  <c r="G50"/>
  <c r="I215"/>
  <c r="J215"/>
  <c r="I214"/>
  <c r="J214"/>
  <c r="H214" l="1"/>
  <c r="G214" s="1"/>
  <c r="H90"/>
  <c r="H213"/>
  <c r="M42"/>
  <c r="H20" l="1"/>
  <c r="I20"/>
  <c r="J20"/>
  <c r="G29"/>
  <c r="H215" l="1"/>
  <c r="G215" s="1"/>
  <c r="G203"/>
  <c r="G201" s="1"/>
  <c r="H201"/>
  <c r="H200" s="1"/>
  <c r="J197"/>
  <c r="I197"/>
  <c r="G153" l="1"/>
  <c r="H199"/>
  <c r="G200"/>
  <c r="G199" l="1"/>
  <c r="H197"/>
  <c r="G197" s="1"/>
  <c r="I32" l="1"/>
  <c r="I31" s="1"/>
  <c r="J32"/>
  <c r="J31" s="1"/>
  <c r="H31"/>
  <c r="G35"/>
  <c r="G156" l="1"/>
  <c r="I47"/>
  <c r="J47"/>
  <c r="G51"/>
  <c r="G196"/>
  <c r="G194" s="1"/>
  <c r="H194"/>
  <c r="H193" s="1"/>
  <c r="H192" s="1"/>
  <c r="J190"/>
  <c r="I190"/>
  <c r="G53" l="1"/>
  <c r="H190"/>
  <c r="G190" s="1"/>
  <c r="G192"/>
  <c r="G193"/>
  <c r="G111" l="1"/>
  <c r="J90" l="1"/>
  <c r="J213"/>
  <c r="I213"/>
  <c r="I90"/>
  <c r="H39"/>
  <c r="H38" s="1"/>
  <c r="J106" l="1"/>
  <c r="I106"/>
  <c r="M137"/>
  <c r="G44" l="1"/>
  <c r="I39"/>
  <c r="J39"/>
  <c r="G42"/>
  <c r="G40"/>
  <c r="G127"/>
  <c r="G142" l="1"/>
  <c r="J141"/>
  <c r="I141"/>
  <c r="I140" s="1"/>
  <c r="I138" s="1"/>
  <c r="H141"/>
  <c r="H140" s="1"/>
  <c r="H138" s="1"/>
  <c r="J140"/>
  <c r="J138" s="1"/>
  <c r="G141" l="1"/>
  <c r="G140" s="1"/>
  <c r="L142"/>
  <c r="G138"/>
  <c r="G85" l="1"/>
  <c r="G108" l="1"/>
  <c r="H106"/>
  <c r="G25"/>
  <c r="G110"/>
  <c r="G107"/>
  <c r="G123" l="1"/>
  <c r="G121" l="1"/>
  <c r="H151" l="1"/>
  <c r="G154"/>
  <c r="G126"/>
  <c r="G189"/>
  <c r="G187" s="1"/>
  <c r="H187"/>
  <c r="J183"/>
  <c r="I183"/>
  <c r="J181"/>
  <c r="J180" s="1"/>
  <c r="J178" s="1"/>
  <c r="G182"/>
  <c r="I181"/>
  <c r="I180" s="1"/>
  <c r="I178" s="1"/>
  <c r="H181"/>
  <c r="G177"/>
  <c r="J176"/>
  <c r="J175" s="1"/>
  <c r="J173" s="1"/>
  <c r="I176"/>
  <c r="I175" s="1"/>
  <c r="I173" s="1"/>
  <c r="H176"/>
  <c r="J211" l="1"/>
  <c r="I211"/>
  <c r="H186"/>
  <c r="G186" s="1"/>
  <c r="G181"/>
  <c r="I120"/>
  <c r="I119" s="1"/>
  <c r="J120"/>
  <c r="J119" s="1"/>
  <c r="H180"/>
  <c r="H178" s="1"/>
  <c r="H120"/>
  <c r="H119" s="1"/>
  <c r="G124"/>
  <c r="G176"/>
  <c r="H175"/>
  <c r="H185" l="1"/>
  <c r="H183" s="1"/>
  <c r="G183" s="1"/>
  <c r="G119"/>
  <c r="G120"/>
  <c r="G180"/>
  <c r="G178" s="1"/>
  <c r="H173"/>
  <c r="G173" s="1"/>
  <c r="G175"/>
  <c r="H211" l="1"/>
  <c r="G211"/>
  <c r="G185"/>
  <c r="K173"/>
  <c r="G26" l="1"/>
  <c r="G27"/>
  <c r="G28"/>
  <c r="H69"/>
  <c r="G112"/>
  <c r="G109"/>
  <c r="G43"/>
  <c r="L43" s="1"/>
  <c r="G64"/>
  <c r="L64" s="1"/>
  <c r="G65"/>
  <c r="L65" s="1"/>
  <c r="G213" l="1"/>
  <c r="I146"/>
  <c r="I145" s="1"/>
  <c r="I143" s="1"/>
  <c r="J146"/>
  <c r="J145" s="1"/>
  <c r="J143" s="1"/>
  <c r="H146"/>
  <c r="G147"/>
  <c r="G146" s="1"/>
  <c r="I30" l="1"/>
  <c r="H68"/>
  <c r="H66" s="1"/>
  <c r="G157"/>
  <c r="G155"/>
  <c r="L155" s="1"/>
  <c r="G91"/>
  <c r="G16"/>
  <c r="G172"/>
  <c r="J170"/>
  <c r="I170"/>
  <c r="G167"/>
  <c r="L167" s="1"/>
  <c r="J166"/>
  <c r="J165" s="1"/>
  <c r="I166"/>
  <c r="I165" s="1"/>
  <c r="H166"/>
  <c r="H165" s="1"/>
  <c r="G162"/>
  <c r="J159"/>
  <c r="J158" s="1"/>
  <c r="H159"/>
  <c r="H158" s="1"/>
  <c r="G152"/>
  <c r="L152" s="1"/>
  <c r="J151"/>
  <c r="J150" s="1"/>
  <c r="I151"/>
  <c r="I150" s="1"/>
  <c r="G137"/>
  <c r="J136"/>
  <c r="J135" s="1"/>
  <c r="J133" s="1"/>
  <c r="I136"/>
  <c r="I135" s="1"/>
  <c r="I133" s="1"/>
  <c r="G132"/>
  <c r="J131"/>
  <c r="J130" s="1"/>
  <c r="J128" s="1"/>
  <c r="I131"/>
  <c r="I130" s="1"/>
  <c r="I128" s="1"/>
  <c r="H128"/>
  <c r="G118"/>
  <c r="J117"/>
  <c r="J116" s="1"/>
  <c r="J114" s="1"/>
  <c r="I117"/>
  <c r="I116" s="1"/>
  <c r="I114" s="1"/>
  <c r="G113"/>
  <c r="G106" s="1"/>
  <c r="H105"/>
  <c r="H103" s="1"/>
  <c r="G102"/>
  <c r="G101" s="1"/>
  <c r="G100" s="1"/>
  <c r="G98" s="1"/>
  <c r="J101"/>
  <c r="J100" s="1"/>
  <c r="J98" s="1"/>
  <c r="I101"/>
  <c r="I100" s="1"/>
  <c r="I98" s="1"/>
  <c r="H101"/>
  <c r="H100" s="1"/>
  <c r="H98" s="1"/>
  <c r="G97"/>
  <c r="L97" s="1"/>
  <c r="J96"/>
  <c r="J95" s="1"/>
  <c r="J93" s="1"/>
  <c r="I96"/>
  <c r="I95" s="1"/>
  <c r="I93" s="1"/>
  <c r="J89"/>
  <c r="J87" s="1"/>
  <c r="I89"/>
  <c r="I87" s="1"/>
  <c r="I82"/>
  <c r="I81" s="1"/>
  <c r="I79" s="1"/>
  <c r="G84"/>
  <c r="L84" s="1"/>
  <c r="G83"/>
  <c r="L83" s="1"/>
  <c r="J82"/>
  <c r="J81" s="1"/>
  <c r="J79" s="1"/>
  <c r="G78"/>
  <c r="J77"/>
  <c r="J76" s="1"/>
  <c r="J74" s="1"/>
  <c r="I77"/>
  <c r="I76" s="1"/>
  <c r="I74" s="1"/>
  <c r="G73"/>
  <c r="L73" s="1"/>
  <c r="G71"/>
  <c r="L71" s="1"/>
  <c r="G70"/>
  <c r="L70" s="1"/>
  <c r="J69"/>
  <c r="J68" s="1"/>
  <c r="J66" s="1"/>
  <c r="I69"/>
  <c r="I68" s="1"/>
  <c r="I66" s="1"/>
  <c r="J62"/>
  <c r="J61" s="1"/>
  <c r="J60" s="1"/>
  <c r="I62"/>
  <c r="H61"/>
  <c r="G59"/>
  <c r="L59" s="1"/>
  <c r="J57"/>
  <c r="J56" s="1"/>
  <c r="I57"/>
  <c r="I56" s="1"/>
  <c r="G58"/>
  <c r="L58" s="1"/>
  <c r="L50"/>
  <c r="J46"/>
  <c r="I46"/>
  <c r="G41"/>
  <c r="G45"/>
  <c r="L45" s="1"/>
  <c r="J38"/>
  <c r="I38"/>
  <c r="G34"/>
  <c r="J30"/>
  <c r="G24"/>
  <c r="L24" s="1"/>
  <c r="G21"/>
  <c r="J15"/>
  <c r="J14" s="1"/>
  <c r="J12" s="1"/>
  <c r="I15"/>
  <c r="I14" s="1"/>
  <c r="I12" s="1"/>
  <c r="H47" l="1"/>
  <c r="H46" s="1"/>
  <c r="G46" s="1"/>
  <c r="G48"/>
  <c r="I159"/>
  <c r="I158" s="1"/>
  <c r="I148" s="1"/>
  <c r="I212"/>
  <c r="L91"/>
  <c r="G90"/>
  <c r="G89" s="1"/>
  <c r="G87" s="1"/>
  <c r="L34"/>
  <c r="J169"/>
  <c r="J168" s="1"/>
  <c r="J163" s="1"/>
  <c r="J212"/>
  <c r="I169"/>
  <c r="I168" s="1"/>
  <c r="I163" s="1"/>
  <c r="H169"/>
  <c r="H212"/>
  <c r="L41"/>
  <c r="G39"/>
  <c r="G38" s="1"/>
  <c r="L21"/>
  <c r="L113"/>
  <c r="G117"/>
  <c r="G116" s="1"/>
  <c r="L118"/>
  <c r="G131"/>
  <c r="G130" s="1"/>
  <c r="G128" s="1"/>
  <c r="L132"/>
  <c r="G15"/>
  <c r="G14" s="1"/>
  <c r="L16"/>
  <c r="G77"/>
  <c r="G76" s="1"/>
  <c r="G74" s="1"/>
  <c r="L78"/>
  <c r="L162"/>
  <c r="G170"/>
  <c r="L172"/>
  <c r="G136"/>
  <c r="G135" s="1"/>
  <c r="L137"/>
  <c r="I61"/>
  <c r="I60" s="1"/>
  <c r="I54" s="1"/>
  <c r="G62"/>
  <c r="H60"/>
  <c r="H19"/>
  <c r="G72"/>
  <c r="L72" s="1"/>
  <c r="H117"/>
  <c r="H116" s="1"/>
  <c r="H114" s="1"/>
  <c r="H15"/>
  <c r="H14" s="1"/>
  <c r="H12" s="1"/>
  <c r="H77"/>
  <c r="H76" s="1"/>
  <c r="H74" s="1"/>
  <c r="G151"/>
  <c r="G150" s="1"/>
  <c r="J105"/>
  <c r="J103" s="1"/>
  <c r="J36"/>
  <c r="I19"/>
  <c r="I17" s="1"/>
  <c r="H30"/>
  <c r="G30" s="1"/>
  <c r="I105"/>
  <c r="I103" s="1"/>
  <c r="J19"/>
  <c r="J17" s="1"/>
  <c r="H136"/>
  <c r="H135" s="1"/>
  <c r="H133" s="1"/>
  <c r="G166"/>
  <c r="G165" s="1"/>
  <c r="G22"/>
  <c r="H57"/>
  <c r="H56" s="1"/>
  <c r="H150"/>
  <c r="H148" s="1"/>
  <c r="H145" s="1"/>
  <c r="H143" s="1"/>
  <c r="J148"/>
  <c r="G57"/>
  <c r="G56" s="1"/>
  <c r="J54"/>
  <c r="H81"/>
  <c r="H79" s="1"/>
  <c r="G96"/>
  <c r="G95" s="1"/>
  <c r="G93" s="1"/>
  <c r="I36"/>
  <c r="H96"/>
  <c r="H95" s="1"/>
  <c r="H93" s="1"/>
  <c r="G23"/>
  <c r="L23" s="1"/>
  <c r="L86"/>
  <c r="H89"/>
  <c r="H87" s="1"/>
  <c r="G158" l="1"/>
  <c r="G148" s="1"/>
  <c r="G47"/>
  <c r="G212"/>
  <c r="L22"/>
  <c r="L204" s="1"/>
  <c r="G20"/>
  <c r="G19" s="1"/>
  <c r="G17" s="1"/>
  <c r="G69"/>
  <c r="G68" s="1"/>
  <c r="G66" s="1"/>
  <c r="G169"/>
  <c r="I204"/>
  <c r="J204"/>
  <c r="H168"/>
  <c r="G168" s="1"/>
  <c r="G163" s="1"/>
  <c r="G133"/>
  <c r="K172"/>
  <c r="G114"/>
  <c r="G60"/>
  <c r="G54" s="1"/>
  <c r="G61"/>
  <c r="H54"/>
  <c r="H17"/>
  <c r="G12"/>
  <c r="G105"/>
  <c r="G103" s="1"/>
  <c r="G82"/>
  <c r="G81" s="1"/>
  <c r="G79" s="1"/>
  <c r="G36"/>
  <c r="M36" s="1"/>
  <c r="H163" l="1"/>
  <c r="H204" s="1"/>
  <c r="G204"/>
  <c r="M17"/>
  <c r="G145"/>
  <c r="G143" s="1"/>
  <c r="M204" l="1"/>
  <c r="G221"/>
</calcChain>
</file>

<file path=xl/comments1.xml><?xml version="1.0" encoding="utf-8"?>
<comments xmlns="http://schemas.openxmlformats.org/spreadsheetml/2006/main">
  <authors>
    <author>User</author>
  </authors>
  <commentList>
    <comment ref="K172" authorId="0">
      <text>
        <r>
          <rPr>
            <b/>
            <sz val="9"/>
            <color indexed="81"/>
            <rFont val="Tahoma"/>
            <family val="2"/>
            <charset val="204"/>
          </rPr>
          <t>9770</t>
        </r>
      </text>
    </comment>
    <comment ref="K173" authorId="0">
      <text>
        <r>
          <rPr>
            <b/>
            <sz val="9"/>
            <color indexed="81"/>
            <rFont val="Tahoma"/>
            <family val="2"/>
            <charset val="204"/>
          </rPr>
          <t>9800</t>
        </r>
      </text>
    </comment>
  </commentList>
</comments>
</file>

<file path=xl/sharedStrings.xml><?xml version="1.0" encoding="utf-8"?>
<sst xmlns="http://schemas.openxmlformats.org/spreadsheetml/2006/main" count="491" uniqueCount="217">
  <si>
    <t>(код бюджету)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</si>
  <si>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</si>
  <si>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</si>
  <si>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</si>
  <si>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</si>
  <si>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</si>
  <si>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</si>
  <si>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</si>
  <si>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</si>
  <si>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</si>
  <si>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0211142</t>
  </si>
  <si>
    <t>1142</t>
  </si>
  <si>
    <t>0990</t>
  </si>
  <si>
    <t>Інші програми та заходи у сфері освіти</t>
  </si>
  <si>
    <t>1040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</si>
  <si>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</si>
  <si>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</si>
  <si>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</si>
  <si>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3242</t>
  </si>
  <si>
    <t>1090</t>
  </si>
  <si>
    <t>Інші заходи у сфері соціального захисту і соціального забезпечення</t>
  </si>
  <si>
    <t>0214082</t>
  </si>
  <si>
    <t>4082</t>
  </si>
  <si>
    <t>0829</t>
  </si>
  <si>
    <t>Інші заходи в галузі культури і мистецтва</t>
  </si>
  <si>
    <t>0215062</t>
  </si>
  <si>
    <t>5062</t>
  </si>
  <si>
    <t>0810</t>
  </si>
  <si>
    <t>Підтримка спорту вищих досягнень та організацій, які здійснюють фізкультурно-спортивну діяльність в регіоні</t>
  </si>
  <si>
    <t>0217130</t>
  </si>
  <si>
    <t>7130</t>
  </si>
  <si>
    <t>0421</t>
  </si>
  <si>
    <t>Здійснення заходів із землеустрою</t>
  </si>
  <si>
    <t>0443</t>
  </si>
  <si>
    <t>0490</t>
  </si>
  <si>
    <t>3700000</t>
  </si>
  <si>
    <t>0180</t>
  </si>
  <si>
    <t>УСЬОГО</t>
  </si>
  <si>
    <t>Додаток 6</t>
  </si>
  <si>
    <t>Інші субвенції з місцевого бюджету</t>
  </si>
  <si>
    <t>0212111</t>
  </si>
  <si>
    <t>0216030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</si>
  <si>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</si>
  <si>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</si>
  <si>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0212010</t>
  </si>
  <si>
    <t>0731</t>
  </si>
  <si>
    <t>Багатопрофільна стаціонарна медична допомога населенню</t>
  </si>
  <si>
    <t>Організація благоустрою населених пунктів</t>
  </si>
  <si>
    <t>0210000</t>
  </si>
  <si>
    <t>у тому числі: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</si>
  <si>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</si>
  <si>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</si>
  <si>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</si>
  <si>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0216020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</si>
  <si>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</si>
  <si>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</si>
  <si>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</si>
  <si>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0218340</t>
  </si>
  <si>
    <t>8340</t>
  </si>
  <si>
    <t>0540</t>
  </si>
  <si>
    <t>Природоохоронні заходи за рахунок цільових фондів</t>
  </si>
  <si>
    <t>0450300000</t>
  </si>
  <si>
    <t>0217330</t>
  </si>
  <si>
    <t>0211010</t>
  </si>
  <si>
    <t>0211021</t>
  </si>
  <si>
    <t>0910</t>
  </si>
  <si>
    <t>Надання дошкільної освіти</t>
  </si>
  <si>
    <t>0921</t>
  </si>
  <si>
    <t>0211070</t>
  </si>
  <si>
    <t>0960</t>
  </si>
  <si>
    <t>Надання позашкільної освіти закладами позашкільної освіти, заходи із позашкільної роботи з дітьми</t>
  </si>
  <si>
    <t>Код Типової програмної класифікації видатків та кредитуваня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</si>
  <si>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</si>
  <si>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Інші субвенції з місцевого бюджету на освітні послуги в галузі культури та мистецтва (початкова мистецька освіта) для дітей Вербківської сільської територіальної громади </t>
  </si>
  <si>
    <t>0214030</t>
  </si>
  <si>
    <t>4030</t>
  </si>
  <si>
    <t>0824</t>
  </si>
  <si>
    <t>Забезпечення діяльності бібліотек</t>
  </si>
  <si>
    <t>0214060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</si>
  <si>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</si>
  <si>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</si>
  <si>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</si>
  <si>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0214040</t>
  </si>
  <si>
    <t>4040</t>
  </si>
  <si>
    <t>Забезпечення діяльності музеїв i виставок</t>
  </si>
  <si>
    <t>Програма розвитку земельних відносин Вербківської сільської ради на 2022-2026 роки</t>
  </si>
  <si>
    <t>0910000</t>
  </si>
  <si>
    <t>0900000</t>
  </si>
  <si>
    <t>0913112</t>
  </si>
  <si>
    <t>Заходи державної політики з питань дітей та їх соціального захисту</t>
  </si>
  <si>
    <t>Дата і номер документа, яким затверджено сільську регіональну програму</t>
  </si>
  <si>
    <t>Найменування сільської/регіональної програми</t>
  </si>
  <si>
    <t>0217350</t>
  </si>
  <si>
    <t>Надання загальної середньої освіти закладами загальної середньої освіти за рахунок коштів місцевого бюджету</t>
  </si>
  <si>
    <t>Розроблення схем планування та забудови територій (містобудівної документації)</t>
  </si>
  <si>
    <t>Програми забезпечення містобудівною документацією населених пунктів Вербківської сільської ради Павлоградського району Дніпропетровської області на 2023 – 2027 роки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</si>
  <si>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</si>
  <si>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</si>
  <si>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</si>
  <si>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</si>
  <si>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0218230</t>
  </si>
  <si>
    <t>8230</t>
  </si>
  <si>
    <t>0380</t>
  </si>
  <si>
    <t>Інші заходи громадського порядку та безпеки</t>
  </si>
  <si>
    <t>0210180</t>
  </si>
  <si>
    <t>0133</t>
  </si>
  <si>
    <t>Інша діяльність у сфері державного управління</t>
  </si>
  <si>
    <t>від 16.12.2022 року                    № 663-30/VIII                            (зі змінами)</t>
  </si>
  <si>
    <t>0217693</t>
  </si>
  <si>
    <t>0813050</t>
  </si>
  <si>
    <t>0813160</t>
  </si>
  <si>
    <t>0813242</t>
  </si>
  <si>
    <t>0800000</t>
  </si>
  <si>
    <t>0810000</t>
  </si>
  <si>
    <t>0216090</t>
  </si>
  <si>
    <t>6090</t>
  </si>
  <si>
    <t>0640</t>
  </si>
  <si>
    <t>Інша діяльність у сфері житлово-комунального господарства</t>
  </si>
  <si>
    <t>Програма забезпечення публічної безпеки та правопорядку на території Вербківської сільської територіальної громади на 2024-2026 роки</t>
  </si>
  <si>
    <t>Інші субвенції з місцевого бюджету (для забезпечення надання медичних послуг КНП "Центр первинної медико-санітарної допомоги" Богданівської сільської ради)</t>
  </si>
  <si>
    <t>Інші субвенції з місцевого бюджету (для забезпечення надання комплексних соціальних послуг КЗ "Центр надання соціальних послуг Троїцької сільської ради Павлограського району Дніпропетровської області")</t>
  </si>
  <si>
    <t>Цільова соціальна програма розвитку фізичної культури і спорту в Вербківській сільскій територіальній громаді на 2024 - 2027 роки</t>
  </si>
  <si>
    <t>Виконавчий комітет Вербківської сільської ради Павлоградського району Дніпропетровської області</t>
  </si>
  <si>
    <t>Відділ соціального захисту населення Вербківської сільської ради Павлоградського району Дніпропетровської області</t>
  </si>
  <si>
    <t>Служба у справах дітей Вербківської сільської ради Павлоградського району Дніпропетровської області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</si>
  <si>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</si>
  <si>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</si>
  <si>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</si>
  <si>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Інші субвенції з місцевого бюджету (для Центру соціальної підтримки дітей "Моя родина" Павлоградської міської ради)</t>
  </si>
  <si>
    <t>Програма компенсації пільгових перевезень окремих категорій громадян Вербківської сільської територіальної громади залізничним транспортом приміського, місцевого та прямого сполучення на 2023-2025 роки</t>
  </si>
  <si>
    <t>від 07.07.2023 року                          № 773-34/VIII                              (зі змінами)</t>
  </si>
  <si>
    <t>Програма розвитку інвестиційної діяльності в Верківській сільській територіальній громаді на 2025-2027 роки</t>
  </si>
  <si>
    <t>Програма будівництва, реконструкції та капітального ремонту об’єктів комунального та соціального призначення Вербківської сільської територіальної громади на 2025-2027 роки</t>
  </si>
  <si>
    <t>Інша субвенція з місцевого бюджету Комунальному підприємству "Обласний центр екстреної медичної допомоги та медицини катастроф" Дніпропетровської обласної ради для удосконалення надання екстреної медичної допомоги</t>
  </si>
  <si>
    <t>Програма «Здоров’я населення громади 
на 2025-2027 роки»</t>
  </si>
  <si>
    <t>Програма "Розвитку культури Вербківської сільської територіальної громади на 2025-2029 роки"</t>
  </si>
  <si>
    <t>Програма "Розвитку освіти Вербківської територіальної громади на 2025 - 2029 роки"</t>
  </si>
  <si>
    <t>Програма благоустрою населених пунктів Вербківської сільської територіальної громади на 2025-2027 роки</t>
  </si>
  <si>
    <t>Програма соціального захисту населення Вербківської сільської територіальної громади на 2025 - 2027 роки</t>
  </si>
  <si>
    <t>0211300</t>
  </si>
  <si>
    <t>1300</t>
  </si>
  <si>
    <t>Будівництво1 освітніх установ та закладів</t>
  </si>
  <si>
    <t>0216091</t>
  </si>
  <si>
    <t>6091</t>
  </si>
  <si>
    <t>3112</t>
  </si>
  <si>
    <t>7330</t>
  </si>
  <si>
    <t>Будівництво інших об'єктів комунальної власності</t>
  </si>
  <si>
    <t>Будівництво1 об'єктів житлово-комунального господарства</t>
  </si>
  <si>
    <t>6030</t>
  </si>
  <si>
    <t>2111</t>
  </si>
  <si>
    <t>1021</t>
  </si>
  <si>
    <t>(грн)</t>
  </si>
  <si>
    <t>Цільова програма підтримки військовослужбовців, мобілізованих для проходження військової служби на період повномасштабної військової агресії росії проти України, ветеранів війни та членів їх сімей на 2025-2027 роки Вербківської сільської територіальної громади</t>
  </si>
  <si>
    <t>0211403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</si>
  <si>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</si>
  <si>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</si>
  <si>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Фінансовий відділ Вербківської сільської ради Павлоградського району Дніпропетровської області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</si>
  <si>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</si>
  <si>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0211184</t>
  </si>
  <si>
    <t>1184</t>
  </si>
  <si>
    <t>Програма підтримки Збройних Сил України та територіальної оборони на 2024-2026 роки</t>
  </si>
  <si>
    <t>Субвенція з місцевого бюджету державному бюджету на виконання програм соціально-економічного розвитку регіонів</t>
  </si>
  <si>
    <t>Програма фінансової підтримки військових частин Національної гвардії України на 2022 – 2025 роки</t>
  </si>
  <si>
    <t>На заходи програми „Забезпечення публічної безпеки та правопорядку на території Вербківської сільської ради на 2024-2026 роки” для ГУ Національної поліції в Дніпропетровській області</t>
  </si>
  <si>
    <t>Субвенція з місцевого бюджету обласному бюджету на виконання заходу регіональної Програми забезпечення громадського порядку та громадської безпеки на території Дніпропетровської області на період до 2025 року</t>
  </si>
  <si>
    <t>Програма фінансової підтримки Павлоградської РДА на 2025 рік</t>
  </si>
  <si>
    <t>від 19.12.2024 року                         
№ 1259-56/VIII
(зі змінами)</t>
  </si>
  <si>
    <t>від 07.12.2023 року                    
№ 911-40/VІІI                                     
(зі змінами)</t>
  </si>
  <si>
    <t>від 19.12.2024 року                         
№ 1253-56/VIII
(зі змінами)</t>
  </si>
  <si>
    <t>від 07.12.2023 року                            
 № 904-40/VІІІ                              
(зі змінами)</t>
  </si>
  <si>
    <t>від 19.12.2024 року                         
№ 1267-56/VIII
(зі змінами)</t>
  </si>
  <si>
    <t>від 19.12.2024 року                         
№ 1265-56/VIII
(зі змінами)</t>
  </si>
  <si>
    <t>від 13.09.2021 року                     
№ 321-13/VIII                           
(зі змінами)</t>
  </si>
  <si>
    <t>від 18.08.2022 року 
№ 577-24/VIII   
(зі змінами)</t>
  </si>
  <si>
    <t xml:space="preserve">від 19.03.2024 року 
№ 1012-43/VIII 
(зі змінами)                </t>
  </si>
  <si>
    <t>від 19.12.2024 року                         
№ 1260-56/VIII
(зі змінами)</t>
  </si>
  <si>
    <t>0216040</t>
  </si>
  <si>
    <t>6040</t>
  </si>
  <si>
    <t>Заходи, пов`язані з поліпшенням питної води</t>
  </si>
  <si>
    <t>Програма підтримки ветеранів війни та членів їх сімей, членів сімей загиблих (померлих) ветеранів війни, членів сімей загиблих (померлих) Захисників та Захисниць України Вербківської сільської територіальної громади на 2024-2026 роки</t>
  </si>
  <si>
    <t>від 27.09.2024 року                         
№ 1181-52/VIII
(зі змінами)</t>
  </si>
  <si>
    <t>На заходи програми „Забезпечення публічної безпеки та правопорядку на території Вербківської сільської ради на 2024-2026 роки” для Служби Безпеки України у Дніпропетровській області</t>
  </si>
  <si>
    <t>Програми підтримки державної політики у сфері казначейського обслуговування місцевого бюджету та супроводження бюджетного процесу Вербківської сільської територіальної громади на 2024-2026 роки</t>
  </si>
  <si>
    <t>На заходи програми "Програми підтримки державної політики у сфері казначейського обслуговування місцевого бюджету та супроводження бюджетного процесу Вербківської сільської територіальної громади на 2024-2026 роки</t>
  </si>
  <si>
    <t>від 02.07.2024 року 
№ 1092-48/VIII
(зі змінами)</t>
  </si>
  <si>
    <t>Інші субвенції з місцевого бюджету на співфінансування на придбання шкільних автобусів</t>
  </si>
  <si>
    <t>Програма забезпечення підтримання безпеки мешканців громади та запобігання скоєння нових злочинів особами, які отримали покарання, не пов’язані з позбавленням волі та які знаходяться на обліку у Павлоградському районному відділі філії Державної установи «Центр пробації» у Дніпропетровській області на 2025-2027 роки</t>
  </si>
  <si>
    <t>від 14.08.2025 року 
№ 1462-63/VIII</t>
  </si>
  <si>
    <t>0211279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</si>
  <si>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</si>
  <si>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</si>
  <si>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0211700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</si>
  <si>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</si>
  <si>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</si>
  <si>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від 04.03.2025 року      
№ 1338-59/VIII
(зі змінами)</t>
  </si>
  <si>
    <t>до рішення сільської ради</t>
  </si>
  <si>
    <t>Секретар сільської ради</t>
  </si>
  <si>
    <t>Євдокія ШАХОВА</t>
  </si>
  <si>
    <t>Підготовка та реалізація публічних інвестиційних проектів / програм публічних інфестицій за рахунок коштів місцевого бюджету в галузі освіти</t>
  </si>
  <si>
    <t>0217461</t>
  </si>
  <si>
    <t>0456</t>
  </si>
  <si>
    <t>Утримання та розвиток автомобільнх доріг та дорожньої інфраструктури за рахунок коштів місцевого бюджету</t>
  </si>
  <si>
    <t>Інші заходи, пов'язані з економічною діяльністю</t>
  </si>
  <si>
    <t>.0211300</t>
  </si>
  <si>
    <t>Розподіл витрат сільського  бюджету  на реалізацію місцевих/регіональних програм у 2026 році</t>
  </si>
  <si>
    <t>від  18.12.2025 року № 1650-69/VIII</t>
  </si>
  <si>
    <t>Комплексна програма  захисту населення і території Вербківської сільської територіальної громади від надзвичайних ситуацій на 2026-2028 роки</t>
  </si>
  <si>
    <t xml:space="preserve">від 18.12.2025 року                                   
№ 1636-69/VIII                                  
</t>
  </si>
  <si>
    <t>Програма комунального підприємства "Благоустрій жителів села" Вербківської сільської ради на 2026-2030 роки</t>
  </si>
  <si>
    <t xml:space="preserve">від 18.12.2025 року                            
№ 1643-69/VІІІ                            
</t>
  </si>
  <si>
    <t>Програма по охороні навколишнього природнього середовища Вербківської сільської територіальної громади на 2026 - 2030 роки</t>
  </si>
  <si>
    <t xml:space="preserve">від 18.12.2025 року                
№ 1623-69/VІІІ 
</t>
  </si>
  <si>
    <t>Програма захисту прав дітей та розвитку сімейних форм виховання у Вербківській сільській раді                                          на 2026 - 2030 роки</t>
  </si>
  <si>
    <t xml:space="preserve">від 18.12.2025 року 
№ 1630-69/VIІI 
</t>
  </si>
  <si>
    <t xml:space="preserve">від 19.12.2024 року             
 № 1263-56/VIII             (зі змінами)          </t>
  </si>
  <si>
    <t>від 19.12.2024 року 
№ 1254-56/VIII               (зі змінами)</t>
  </si>
  <si>
    <t>від 19.12.2024 року                         
№ 1273-56/VIII                       (зі змінами)</t>
  </si>
</sst>
</file>

<file path=xl/styles.xml><?xml version="1.0" encoding="utf-8"?>
<styleSheet xmlns="http://schemas.openxmlformats.org/spreadsheetml/2006/main">
  <numFmts count="4">
    <numFmt numFmtId="164" formatCode="#,##0;\-#,##0;#,&quot;-&quot;"/>
    <numFmt numFmtId="165" formatCode="#,##0.00;\-#,##0.00;#.00,&quot;-&quot;"/>
    <numFmt numFmtId="166" formatCode="#,##0.00_ ;\-#,##0.00\ "/>
    <numFmt numFmtId="167" formatCode="#,##0.00_ ;[Red]\-#,##0.00\ "/>
  </numFmts>
  <fonts count="18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164" fontId="12" fillId="4" borderId="1" xfId="0" applyNumberFormat="1" applyFont="1" applyFill="1" applyBorder="1" applyAlignment="1">
      <alignment horizontal="right" vertical="center" wrapText="1"/>
    </xf>
    <xf numFmtId="164" fontId="13" fillId="4" borderId="1" xfId="0" applyNumberFormat="1" applyFont="1" applyFill="1" applyBorder="1" applyAlignment="1">
      <alignment horizontal="center"/>
    </xf>
    <xf numFmtId="164" fontId="13" fillId="4" borderId="1" xfId="0" applyNumberFormat="1" applyFont="1" applyFill="1" applyBorder="1" applyAlignment="1">
      <alignment horizontal="right" vertical="center" wrapText="1"/>
    </xf>
    <xf numFmtId="164" fontId="12" fillId="2" borderId="1" xfId="0" applyNumberFormat="1" applyFont="1" applyFill="1" applyBorder="1" applyAlignment="1">
      <alignment horizontal="right" vertical="center" wrapText="1"/>
    </xf>
    <xf numFmtId="165" fontId="12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Border="1"/>
    <xf numFmtId="164" fontId="3" fillId="0" borderId="0" xfId="0" applyNumberFormat="1" applyFont="1" applyBorder="1"/>
    <xf numFmtId="166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/>
    <xf numFmtId="167" fontId="3" fillId="0" borderId="0" xfId="0" applyNumberFormat="1" applyFont="1" applyBorder="1"/>
    <xf numFmtId="0" fontId="3" fillId="3" borderId="0" xfId="0" applyFont="1" applyFill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/>
    <xf numFmtId="164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4" fontId="3" fillId="0" borderId="1" xfId="0" quotePrefix="1" applyNumberFormat="1" applyFont="1" applyFill="1" applyBorder="1" applyAlignment="1">
      <alignment horizontal="center" vertical="center" wrapText="1"/>
    </xf>
    <xf numFmtId="4" fontId="3" fillId="0" borderId="1" xfId="0" quotePrefix="1" applyNumberFormat="1" applyFont="1" applyFill="1" applyBorder="1" applyAlignment="1">
      <alignment vertical="center" wrapText="1"/>
    </xf>
    <xf numFmtId="164" fontId="15" fillId="0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 wrapText="1"/>
    </xf>
    <xf numFmtId="165" fontId="13" fillId="4" borderId="1" xfId="0" applyNumberFormat="1" applyFont="1" applyFill="1" applyBorder="1" applyAlignment="1">
      <alignment horizontal="right" vertical="center" wrapText="1"/>
    </xf>
    <xf numFmtId="164" fontId="14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/>
    </xf>
    <xf numFmtId="165" fontId="14" fillId="0" borderId="1" xfId="0" applyNumberFormat="1" applyFont="1" applyFill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Border="1"/>
    <xf numFmtId="164" fontId="3" fillId="2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3" fillId="0" borderId="1" xfId="0" quotePrefix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 wrapText="1"/>
    </xf>
    <xf numFmtId="164" fontId="3" fillId="0" borderId="1" xfId="0" applyNumberFormat="1" applyFont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right" vertical="center" wrapText="1"/>
    </xf>
    <xf numFmtId="164" fontId="15" fillId="3" borderId="1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right" vertical="center" wrapText="1"/>
    </xf>
    <xf numFmtId="164" fontId="14" fillId="3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166" fontId="14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right" vertical="center"/>
    </xf>
    <xf numFmtId="0" fontId="3" fillId="5" borderId="0" xfId="0" applyFont="1" applyFill="1"/>
    <xf numFmtId="164" fontId="3" fillId="5" borderId="0" xfId="0" applyNumberFormat="1" applyFont="1" applyFill="1" applyBorder="1"/>
    <xf numFmtId="0" fontId="3" fillId="5" borderId="0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12" fillId="6" borderId="1" xfId="0" applyNumberFormat="1" applyFont="1" applyFill="1" applyBorder="1" applyAlignment="1">
      <alignment horizontal="right" vertical="center" wrapText="1"/>
    </xf>
    <xf numFmtId="164" fontId="12" fillId="6" borderId="1" xfId="0" applyNumberFormat="1" applyFont="1" applyFill="1" applyBorder="1" applyAlignment="1">
      <alignment horizontal="right" vertical="center"/>
    </xf>
    <xf numFmtId="164" fontId="6" fillId="6" borderId="1" xfId="0" applyNumberFormat="1" applyFont="1" applyFill="1" applyBorder="1" applyAlignment="1">
      <alignment horizontal="right" vertical="center"/>
    </xf>
    <xf numFmtId="0" fontId="3" fillId="6" borderId="0" xfId="0" applyFont="1" applyFill="1"/>
    <xf numFmtId="164" fontId="3" fillId="6" borderId="0" xfId="0" applyNumberFormat="1" applyFont="1" applyFill="1" applyBorder="1"/>
    <xf numFmtId="0" fontId="3" fillId="6" borderId="0" xfId="0" applyFont="1" applyFill="1" applyBorder="1"/>
    <xf numFmtId="164" fontId="13" fillId="6" borderId="1" xfId="0" applyNumberFormat="1" applyFont="1" applyFill="1" applyBorder="1" applyAlignment="1">
      <alignment horizontal="right" vertical="center" wrapText="1"/>
    </xf>
    <xf numFmtId="164" fontId="13" fillId="6" borderId="1" xfId="0" applyNumberFormat="1" applyFont="1" applyFill="1" applyBorder="1" applyAlignment="1">
      <alignment horizontal="right" vertical="center"/>
    </xf>
    <xf numFmtId="164" fontId="3" fillId="6" borderId="1" xfId="0" applyNumberFormat="1" applyFont="1" applyFill="1" applyBorder="1" applyAlignment="1">
      <alignment horizontal="righ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quotePrefix="1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164" fontId="3" fillId="6" borderId="0" xfId="0" applyNumberFormat="1" applyFont="1" applyFill="1"/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/>
    </xf>
    <xf numFmtId="0" fontId="8" fillId="6" borderId="1" xfId="0" quotePrefix="1" applyFont="1" applyFill="1" applyBorder="1" applyAlignment="1">
      <alignment horizontal="left" vertical="center" wrapText="1"/>
    </xf>
    <xf numFmtId="0" fontId="3" fillId="6" borderId="1" xfId="0" quotePrefix="1" applyFont="1" applyFill="1" applyBorder="1" applyAlignment="1">
      <alignment horizontal="center" vertical="center" wrapText="1"/>
    </xf>
    <xf numFmtId="4" fontId="3" fillId="6" borderId="1" xfId="0" quotePrefix="1" applyNumberFormat="1" applyFont="1" applyFill="1" applyBorder="1" applyAlignment="1">
      <alignment horizontal="center" vertical="center" wrapText="1"/>
    </xf>
    <xf numFmtId="164" fontId="15" fillId="6" borderId="1" xfId="0" applyNumberFormat="1" applyFont="1" applyFill="1" applyBorder="1" applyAlignment="1">
      <alignment horizontal="right" vertical="center"/>
    </xf>
    <xf numFmtId="165" fontId="12" fillId="6" borderId="1" xfId="0" applyNumberFormat="1" applyFont="1" applyFill="1" applyBorder="1" applyAlignment="1">
      <alignment horizontal="right" vertical="center" wrapText="1"/>
    </xf>
    <xf numFmtId="164" fontId="14" fillId="6" borderId="1" xfId="0" applyNumberFormat="1" applyFont="1" applyFill="1" applyBorder="1" applyAlignment="1">
      <alignment horizontal="right" vertical="center"/>
    </xf>
    <xf numFmtId="165" fontId="14" fillId="6" borderId="1" xfId="0" applyNumberFormat="1" applyFont="1" applyFill="1" applyBorder="1" applyAlignment="1">
      <alignment horizontal="right" vertical="center"/>
    </xf>
    <xf numFmtId="0" fontId="6" fillId="6" borderId="1" xfId="0" quotePrefix="1" applyFont="1" applyFill="1" applyBorder="1" applyAlignment="1">
      <alignment horizontal="center" vertical="center"/>
    </xf>
    <xf numFmtId="165" fontId="14" fillId="6" borderId="1" xfId="0" applyNumberFormat="1" applyFont="1" applyFill="1" applyBorder="1" applyAlignment="1">
      <alignment horizontal="right" vertical="center" wrapText="1"/>
    </xf>
    <xf numFmtId="165" fontId="13" fillId="6" borderId="1" xfId="0" applyNumberFormat="1" applyFont="1" applyFill="1" applyBorder="1" applyAlignment="1">
      <alignment horizontal="right" vertical="center" wrapText="1"/>
    </xf>
    <xf numFmtId="165" fontId="15" fillId="6" borderId="1" xfId="0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0" fontId="3" fillId="6" borderId="1" xfId="0" quotePrefix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quotePrefix="1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164" fontId="12" fillId="7" borderId="1" xfId="0" applyNumberFormat="1" applyFont="1" applyFill="1" applyBorder="1" applyAlignment="1">
      <alignment horizontal="right" vertical="center" wrapText="1"/>
    </xf>
    <xf numFmtId="164" fontId="14" fillId="7" borderId="1" xfId="0" applyNumberFormat="1" applyFont="1" applyFill="1" applyBorder="1" applyAlignment="1">
      <alignment horizontal="right" vertical="center"/>
    </xf>
    <xf numFmtId="0" fontId="3" fillId="7" borderId="0" xfId="0" applyFont="1" applyFill="1"/>
    <xf numFmtId="0" fontId="3" fillId="7" borderId="0" xfId="0" applyFont="1" applyFill="1" applyBorder="1"/>
    <xf numFmtId="0" fontId="3" fillId="7" borderId="1" xfId="0" quotePrefix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164" fontId="13" fillId="7" borderId="1" xfId="0" applyNumberFormat="1" applyFont="1" applyFill="1" applyBorder="1" applyAlignment="1">
      <alignment horizontal="right" vertical="center" wrapText="1"/>
    </xf>
    <xf numFmtId="164" fontId="15" fillId="7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164" fontId="3" fillId="7" borderId="0" xfId="0" applyNumberFormat="1" applyFont="1" applyFill="1"/>
    <xf numFmtId="164" fontId="3" fillId="7" borderId="0" xfId="0" applyNumberFormat="1" applyFont="1" applyFill="1" applyBorder="1"/>
    <xf numFmtId="166" fontId="12" fillId="2" borderId="1" xfId="0" applyNumberFormat="1" applyFont="1" applyFill="1" applyBorder="1" applyAlignment="1">
      <alignment horizontal="right"/>
    </xf>
    <xf numFmtId="164" fontId="14" fillId="0" borderId="1" xfId="0" applyNumberFormat="1" applyFont="1" applyFill="1" applyBorder="1" applyAlignment="1">
      <alignment horizontal="right" vertical="center" wrapText="1"/>
    </xf>
    <xf numFmtId="164" fontId="1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Обычный" xfId="0" builtinId="0"/>
    <cellStyle name="Обычный_Дод 7 РП 30.01.12" xfId="1"/>
    <cellStyle name="Обычный_Додаток7 програми" xfId="2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21"/>
  <sheetViews>
    <sheetView tabSelected="1" view="pageBreakPreview" topLeftCell="A134" zoomScaleNormal="100" zoomScaleSheetLayoutView="100" workbookViewId="0">
      <selection activeCell="F13" sqref="F13"/>
    </sheetView>
  </sheetViews>
  <sheetFormatPr defaultColWidth="9.140625" defaultRowHeight="12.75"/>
  <cols>
    <col min="1" max="2" width="12" style="3" customWidth="1"/>
    <col min="3" max="3" width="13.42578125" style="3" customWidth="1"/>
    <col min="4" max="4" width="64.7109375" style="3" customWidth="1"/>
    <col min="5" max="5" width="48.5703125" style="3" customWidth="1"/>
    <col min="6" max="6" width="20.28515625" style="3" customWidth="1"/>
    <col min="7" max="7" width="16.42578125" style="3" customWidth="1"/>
    <col min="8" max="8" width="15.7109375" style="3" customWidth="1"/>
    <col min="9" max="9" width="15.42578125" style="3" customWidth="1"/>
    <col min="10" max="10" width="14.7109375" style="3" customWidth="1"/>
    <col min="11" max="11" width="9.140625" style="3"/>
    <col min="12" max="12" width="12.140625" style="3" bestFit="1" customWidth="1"/>
    <col min="13" max="13" width="14.42578125" style="3" customWidth="1"/>
    <col min="14" max="14" width="15.85546875" style="3" customWidth="1"/>
    <col min="15" max="15" width="13.42578125" style="3" bestFit="1" customWidth="1"/>
    <col min="16" max="16" width="14.140625" style="3" customWidth="1"/>
    <col min="17" max="17" width="15" style="3" customWidth="1"/>
    <col min="18" max="16384" width="9.140625" style="3"/>
  </cols>
  <sheetData>
    <row r="1" spans="1:17">
      <c r="H1" s="3" t="s">
        <v>38</v>
      </c>
    </row>
    <row r="2" spans="1:17">
      <c r="H2" s="3" t="s">
        <v>195</v>
      </c>
    </row>
    <row r="3" spans="1:17">
      <c r="H3" s="154" t="s">
        <v>205</v>
      </c>
      <c r="I3" s="154"/>
      <c r="J3" s="154"/>
    </row>
    <row r="5" spans="1:17" ht="18.75">
      <c r="A5" s="155" t="s">
        <v>204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7">
      <c r="A6" s="161" t="s">
        <v>61</v>
      </c>
      <c r="B6" s="161"/>
      <c r="C6" s="161"/>
      <c r="D6" s="161"/>
      <c r="E6" s="161"/>
      <c r="F6" s="161"/>
      <c r="G6" s="161"/>
      <c r="H6" s="161"/>
      <c r="I6" s="161"/>
      <c r="J6" s="161"/>
    </row>
    <row r="7" spans="1:17">
      <c r="A7" s="162" t="s">
        <v>0</v>
      </c>
      <c r="B7" s="162"/>
      <c r="C7" s="162"/>
      <c r="D7" s="162"/>
      <c r="E7" s="162"/>
      <c r="F7" s="162"/>
      <c r="G7" s="162"/>
      <c r="H7" s="162"/>
      <c r="I7" s="162"/>
      <c r="J7" s="162"/>
    </row>
    <row r="8" spans="1:17">
      <c r="J8" s="4" t="s">
        <v>151</v>
      </c>
    </row>
    <row r="9" spans="1:17" ht="12.95" customHeight="1">
      <c r="A9" s="157" t="s">
        <v>1</v>
      </c>
      <c r="B9" s="157" t="s">
        <v>71</v>
      </c>
      <c r="C9" s="158" t="s">
        <v>2</v>
      </c>
      <c r="D9" s="157" t="s">
        <v>72</v>
      </c>
      <c r="E9" s="159" t="s">
        <v>91</v>
      </c>
      <c r="F9" s="160" t="s">
        <v>90</v>
      </c>
      <c r="G9" s="159" t="s">
        <v>3</v>
      </c>
      <c r="H9" s="159" t="s">
        <v>4</v>
      </c>
      <c r="I9" s="159" t="s">
        <v>5</v>
      </c>
      <c r="J9" s="159"/>
    </row>
    <row r="10" spans="1:17" ht="90" customHeight="1">
      <c r="A10" s="157"/>
      <c r="B10" s="157"/>
      <c r="C10" s="158"/>
      <c r="D10" s="157"/>
      <c r="E10" s="159"/>
      <c r="F10" s="160"/>
      <c r="G10" s="159"/>
      <c r="H10" s="159"/>
      <c r="I10" s="7" t="s">
        <v>6</v>
      </c>
      <c r="J10" s="7" t="s">
        <v>7</v>
      </c>
      <c r="L10" s="18"/>
      <c r="M10" s="18"/>
      <c r="N10" s="18"/>
      <c r="O10" s="18"/>
      <c r="P10" s="18"/>
      <c r="Q10" s="18"/>
    </row>
    <row r="11" spans="1:17">
      <c r="A11" s="31">
        <v>1</v>
      </c>
      <c r="B11" s="31">
        <v>2</v>
      </c>
      <c r="C11" s="32">
        <v>3</v>
      </c>
      <c r="D11" s="31">
        <v>4</v>
      </c>
      <c r="E11" s="33">
        <v>5</v>
      </c>
      <c r="F11" s="34">
        <v>6</v>
      </c>
      <c r="G11" s="33">
        <v>7</v>
      </c>
      <c r="H11" s="33">
        <v>8</v>
      </c>
      <c r="I11" s="33">
        <v>9</v>
      </c>
      <c r="J11" s="33">
        <v>10</v>
      </c>
      <c r="L11" s="18"/>
      <c r="M11" s="18"/>
      <c r="N11" s="18"/>
      <c r="O11" s="18"/>
      <c r="P11" s="18"/>
      <c r="Q11" s="18"/>
    </row>
    <row r="12" spans="1:17" ht="38.25">
      <c r="A12" s="46"/>
      <c r="B12" s="46"/>
      <c r="C12" s="46"/>
      <c r="D12" s="47"/>
      <c r="E12" s="16" t="s">
        <v>131</v>
      </c>
      <c r="F12" s="17" t="s">
        <v>216</v>
      </c>
      <c r="G12" s="11">
        <f>H12+I12</f>
        <v>20000</v>
      </c>
      <c r="H12" s="44">
        <f>H14</f>
        <v>20000</v>
      </c>
      <c r="I12" s="44">
        <f>I14</f>
        <v>0</v>
      </c>
      <c r="J12" s="44">
        <f>J14</f>
        <v>0</v>
      </c>
      <c r="L12" s="18"/>
      <c r="M12" s="18"/>
      <c r="N12" s="18"/>
      <c r="O12" s="18"/>
      <c r="P12" s="18"/>
      <c r="Q12" s="18"/>
    </row>
    <row r="13" spans="1:17" ht="15">
      <c r="A13" s="46"/>
      <c r="B13" s="46"/>
      <c r="C13" s="46"/>
      <c r="D13" s="47"/>
      <c r="E13" s="47" t="s">
        <v>49</v>
      </c>
      <c r="F13" s="47"/>
      <c r="G13" s="12"/>
      <c r="H13" s="63"/>
      <c r="I13" s="63"/>
      <c r="J13" s="63"/>
      <c r="L13" s="18"/>
      <c r="M13" s="18"/>
      <c r="N13" s="18"/>
      <c r="O13" s="18"/>
      <c r="P13" s="18"/>
      <c r="Q13" s="18"/>
    </row>
    <row r="14" spans="1:17" ht="25.5">
      <c r="A14" s="48" t="s">
        <v>8</v>
      </c>
      <c r="B14" s="17" t="s">
        <v>9</v>
      </c>
      <c r="C14" s="17" t="s">
        <v>9</v>
      </c>
      <c r="D14" s="16" t="s">
        <v>122</v>
      </c>
      <c r="E14" s="16" t="s">
        <v>9</v>
      </c>
      <c r="F14" s="17" t="s">
        <v>9</v>
      </c>
      <c r="G14" s="11">
        <f t="shared" ref="G14:J14" si="0">G15</f>
        <v>20000</v>
      </c>
      <c r="H14" s="44">
        <f t="shared" si="0"/>
        <v>20000</v>
      </c>
      <c r="I14" s="44">
        <f t="shared" si="0"/>
        <v>0</v>
      </c>
      <c r="J14" s="44">
        <f t="shared" si="0"/>
        <v>0</v>
      </c>
      <c r="L14" s="18"/>
      <c r="M14" s="18"/>
      <c r="N14" s="18"/>
      <c r="O14" s="18"/>
      <c r="P14" s="18"/>
      <c r="Q14" s="18"/>
    </row>
    <row r="15" spans="1:17" ht="25.5">
      <c r="A15" s="49" t="s">
        <v>48</v>
      </c>
      <c r="B15" s="17"/>
      <c r="C15" s="17"/>
      <c r="D15" s="16" t="s">
        <v>122</v>
      </c>
      <c r="E15" s="16"/>
      <c r="F15" s="17"/>
      <c r="G15" s="11">
        <f>SUM(G16)</f>
        <v>20000</v>
      </c>
      <c r="H15" s="41">
        <f>SUM(H16)</f>
        <v>20000</v>
      </c>
      <c r="I15" s="41">
        <f t="shared" ref="I15:J15" si="1">SUM(I16)</f>
        <v>0</v>
      </c>
      <c r="J15" s="41">
        <f t="shared" si="1"/>
        <v>0</v>
      </c>
      <c r="L15" s="18"/>
      <c r="M15" s="18"/>
      <c r="N15" s="18"/>
      <c r="O15" s="18"/>
      <c r="P15" s="18"/>
      <c r="Q15" s="18"/>
    </row>
    <row r="16" spans="1:17" ht="15">
      <c r="A16" s="35" t="s">
        <v>104</v>
      </c>
      <c r="B16" s="35" t="s">
        <v>36</v>
      </c>
      <c r="C16" s="36" t="s">
        <v>105</v>
      </c>
      <c r="D16" s="37" t="s">
        <v>106</v>
      </c>
      <c r="E16" s="50"/>
      <c r="F16" s="51"/>
      <c r="G16" s="13">
        <f t="shared" ref="G16" si="2">H16+I16</f>
        <v>20000</v>
      </c>
      <c r="H16" s="38">
        <v>20000</v>
      </c>
      <c r="I16" s="38">
        <v>0</v>
      </c>
      <c r="J16" s="38">
        <v>0</v>
      </c>
      <c r="L16" s="19">
        <f>G16</f>
        <v>20000</v>
      </c>
      <c r="M16" s="18"/>
      <c r="N16" s="18"/>
      <c r="O16" s="18"/>
      <c r="P16" s="18"/>
      <c r="Q16" s="18"/>
    </row>
    <row r="17" spans="1:17" ht="42" customHeight="1">
      <c r="A17" s="46"/>
      <c r="B17" s="46"/>
      <c r="C17" s="46"/>
      <c r="D17" s="47"/>
      <c r="E17" s="16" t="s">
        <v>136</v>
      </c>
      <c r="F17" s="17" t="s">
        <v>171</v>
      </c>
      <c r="G17" s="11">
        <f>SUM(G19,G30)</f>
        <v>31124411</v>
      </c>
      <c r="H17" s="44">
        <f>SUM(H19,H30)</f>
        <v>17124411</v>
      </c>
      <c r="I17" s="44">
        <f>SUM(I19,I30)</f>
        <v>14000000</v>
      </c>
      <c r="J17" s="44">
        <f>SUM(J19,J30)</f>
        <v>14000000</v>
      </c>
      <c r="L17" s="18">
        <v>10325250</v>
      </c>
      <c r="M17" s="68">
        <f>G17-L17</f>
        <v>20799161</v>
      </c>
      <c r="N17" s="18"/>
      <c r="O17" s="18"/>
      <c r="P17" s="18"/>
      <c r="Q17" s="18"/>
    </row>
    <row r="18" spans="1:17" ht="15">
      <c r="A18" s="46"/>
      <c r="B18" s="46"/>
      <c r="C18" s="46"/>
      <c r="D18" s="47"/>
      <c r="E18" s="47" t="s">
        <v>49</v>
      </c>
      <c r="F18" s="47"/>
      <c r="G18" s="12"/>
      <c r="H18" s="63"/>
      <c r="I18" s="63"/>
      <c r="J18" s="63"/>
      <c r="L18" s="19"/>
      <c r="M18" s="18"/>
      <c r="N18" s="18"/>
      <c r="O18" s="18"/>
      <c r="P18" s="18"/>
      <c r="Q18" s="18"/>
    </row>
    <row r="19" spans="1:17" ht="25.5">
      <c r="A19" s="48" t="s">
        <v>8</v>
      </c>
      <c r="B19" s="17" t="s">
        <v>9</v>
      </c>
      <c r="C19" s="17" t="s">
        <v>9</v>
      </c>
      <c r="D19" s="16" t="s">
        <v>122</v>
      </c>
      <c r="E19" s="16" t="s">
        <v>9</v>
      </c>
      <c r="F19" s="17" t="s">
        <v>9</v>
      </c>
      <c r="G19" s="11">
        <f>G20</f>
        <v>30854283</v>
      </c>
      <c r="H19" s="44">
        <f t="shared" ref="H19:J19" si="3">H20</f>
        <v>16854283</v>
      </c>
      <c r="I19" s="44">
        <f t="shared" si="3"/>
        <v>14000000</v>
      </c>
      <c r="J19" s="44">
        <f t="shared" si="3"/>
        <v>14000000</v>
      </c>
      <c r="L19" s="19"/>
      <c r="M19" s="18"/>
      <c r="N19" s="19"/>
      <c r="O19" s="18"/>
      <c r="P19" s="18"/>
      <c r="Q19" s="18"/>
    </row>
    <row r="20" spans="1:17" ht="25.5">
      <c r="A20" s="49" t="s">
        <v>48</v>
      </c>
      <c r="B20" s="17"/>
      <c r="C20" s="17"/>
      <c r="D20" s="16" t="s">
        <v>122</v>
      </c>
      <c r="E20" s="16"/>
      <c r="F20" s="17"/>
      <c r="G20" s="11">
        <f>SUM(G21:G29)</f>
        <v>30854283</v>
      </c>
      <c r="H20" s="41">
        <f>SUM(H21:H29)</f>
        <v>16854283</v>
      </c>
      <c r="I20" s="41">
        <f t="shared" ref="I20:J20" si="4">SUM(I21:I29)</f>
        <v>14000000</v>
      </c>
      <c r="J20" s="41">
        <f t="shared" si="4"/>
        <v>14000000</v>
      </c>
      <c r="L20" s="18"/>
      <c r="M20" s="18"/>
      <c r="N20" s="18"/>
      <c r="O20" s="18"/>
      <c r="P20" s="18"/>
      <c r="Q20" s="18"/>
    </row>
    <row r="21" spans="1:17" ht="15">
      <c r="A21" s="52" t="s">
        <v>63</v>
      </c>
      <c r="B21" s="50">
        <v>1010</v>
      </c>
      <c r="C21" s="35" t="s">
        <v>65</v>
      </c>
      <c r="D21" s="53" t="s">
        <v>66</v>
      </c>
      <c r="E21" s="54"/>
      <c r="F21" s="50"/>
      <c r="G21" s="13">
        <f t="shared" ref="G21:G30" si="5">H21+I21</f>
        <v>331186</v>
      </c>
      <c r="H21" s="38">
        <v>331186</v>
      </c>
      <c r="I21" s="38">
        <v>0</v>
      </c>
      <c r="J21" s="38">
        <v>0</v>
      </c>
      <c r="L21" s="19">
        <f>G21</f>
        <v>331186</v>
      </c>
      <c r="M21" s="18"/>
      <c r="N21" s="18"/>
      <c r="O21" s="18"/>
      <c r="P21" s="18"/>
      <c r="Q21" s="18"/>
    </row>
    <row r="22" spans="1:17" ht="25.5">
      <c r="A22" s="35" t="s">
        <v>64</v>
      </c>
      <c r="B22" s="35" t="s">
        <v>150</v>
      </c>
      <c r="C22" s="36" t="s">
        <v>67</v>
      </c>
      <c r="D22" s="37" t="s">
        <v>93</v>
      </c>
      <c r="E22" s="54"/>
      <c r="F22" s="50"/>
      <c r="G22" s="40">
        <f t="shared" si="5"/>
        <v>16409418</v>
      </c>
      <c r="H22" s="38">
        <v>16409418</v>
      </c>
      <c r="I22" s="38">
        <v>0</v>
      </c>
      <c r="J22" s="38">
        <v>0</v>
      </c>
      <c r="L22" s="19">
        <f>G22</f>
        <v>16409418</v>
      </c>
      <c r="M22" s="20"/>
      <c r="N22" s="21"/>
      <c r="O22" s="21"/>
      <c r="P22" s="18"/>
      <c r="Q22" s="18"/>
    </row>
    <row r="23" spans="1:17" ht="25.5">
      <c r="A23" s="35" t="s">
        <v>68</v>
      </c>
      <c r="B23" s="35" t="s">
        <v>51</v>
      </c>
      <c r="C23" s="36" t="s">
        <v>69</v>
      </c>
      <c r="D23" s="37" t="s">
        <v>70</v>
      </c>
      <c r="E23" s="54"/>
      <c r="F23" s="50"/>
      <c r="G23" s="13">
        <f t="shared" si="5"/>
        <v>67915</v>
      </c>
      <c r="H23" s="38">
        <v>67915</v>
      </c>
      <c r="I23" s="38">
        <v>0</v>
      </c>
      <c r="J23" s="38">
        <v>0</v>
      </c>
      <c r="L23" s="19">
        <f>G23</f>
        <v>67915</v>
      </c>
      <c r="M23" s="19"/>
      <c r="N23" s="18"/>
      <c r="O23" s="19"/>
      <c r="P23" s="18"/>
      <c r="Q23" s="18"/>
    </row>
    <row r="24" spans="1:17" ht="15">
      <c r="A24" s="47" t="s">
        <v>10</v>
      </c>
      <c r="B24" s="50" t="s">
        <v>11</v>
      </c>
      <c r="C24" s="50" t="s">
        <v>12</v>
      </c>
      <c r="D24" s="54" t="s">
        <v>13</v>
      </c>
      <c r="E24" s="54"/>
      <c r="F24" s="50"/>
      <c r="G24" s="13">
        <f t="shared" si="5"/>
        <v>45764</v>
      </c>
      <c r="H24" s="38">
        <v>45764</v>
      </c>
      <c r="I24" s="38">
        <v>0</v>
      </c>
      <c r="J24" s="38">
        <v>0</v>
      </c>
      <c r="L24" s="19">
        <f>G24</f>
        <v>45764</v>
      </c>
      <c r="M24" s="18"/>
      <c r="N24" s="18"/>
      <c r="O24" s="18"/>
      <c r="P24" s="18"/>
      <c r="Q24" s="18"/>
    </row>
    <row r="25" spans="1:17" ht="57.75" customHeight="1">
      <c r="A25" s="50" t="s">
        <v>203</v>
      </c>
      <c r="B25" s="35">
        <v>1300</v>
      </c>
      <c r="C25" s="36" t="s">
        <v>12</v>
      </c>
      <c r="D25" s="72" t="s">
        <v>198</v>
      </c>
      <c r="E25" s="54"/>
      <c r="F25" s="50"/>
      <c r="G25" s="13">
        <f t="shared" si="5"/>
        <v>14000000</v>
      </c>
      <c r="H25" s="38">
        <v>0</v>
      </c>
      <c r="I25" s="38">
        <v>14000000</v>
      </c>
      <c r="J25" s="38">
        <v>14000000</v>
      </c>
      <c r="L25" s="19"/>
      <c r="M25" s="18"/>
      <c r="N25" s="18"/>
      <c r="O25" s="18"/>
      <c r="P25" s="18"/>
      <c r="Q25" s="18"/>
    </row>
    <row r="26" spans="1:17" s="100" customFormat="1" ht="51" hidden="1">
      <c r="A26" s="35" t="s">
        <v>158</v>
      </c>
      <c r="B26" s="35" t="s">
        <v>159</v>
      </c>
      <c r="C26" s="36" t="s">
        <v>12</v>
      </c>
      <c r="D26" s="37" t="s">
        <v>157</v>
      </c>
      <c r="E26" s="108"/>
      <c r="F26" s="93"/>
      <c r="G26" s="103">
        <f t="shared" si="5"/>
        <v>0</v>
      </c>
      <c r="H26" s="38">
        <v>0</v>
      </c>
      <c r="I26" s="122"/>
      <c r="J26" s="122"/>
      <c r="L26" s="101"/>
      <c r="M26" s="102"/>
      <c r="N26" s="102"/>
      <c r="O26" s="102"/>
      <c r="P26" s="102"/>
      <c r="Q26" s="102"/>
    </row>
    <row r="27" spans="1:17" s="100" customFormat="1" ht="55.5" hidden="1" customHeight="1">
      <c r="A27" s="35" t="s">
        <v>188</v>
      </c>
      <c r="B27" s="35" t="s">
        <v>189</v>
      </c>
      <c r="C27" s="36" t="s">
        <v>12</v>
      </c>
      <c r="D27" s="72" t="s">
        <v>190</v>
      </c>
      <c r="E27" s="108"/>
      <c r="F27" s="93"/>
      <c r="G27" s="103">
        <f t="shared" si="5"/>
        <v>0</v>
      </c>
      <c r="H27" s="38">
        <v>0</v>
      </c>
      <c r="I27" s="122"/>
      <c r="J27" s="122"/>
      <c r="L27" s="101"/>
      <c r="M27" s="102"/>
      <c r="N27" s="102"/>
      <c r="O27" s="102"/>
      <c r="P27" s="102"/>
      <c r="Q27" s="102"/>
    </row>
    <row r="28" spans="1:17" s="100" customFormat="1" ht="38.25" hidden="1">
      <c r="A28" s="35" t="s">
        <v>153</v>
      </c>
      <c r="B28" s="35" t="s">
        <v>154</v>
      </c>
      <c r="C28" s="36" t="s">
        <v>12</v>
      </c>
      <c r="D28" s="37" t="s">
        <v>155</v>
      </c>
      <c r="E28" s="108"/>
      <c r="F28" s="93"/>
      <c r="G28" s="103">
        <f t="shared" si="5"/>
        <v>0</v>
      </c>
      <c r="H28" s="38">
        <v>0</v>
      </c>
      <c r="I28" s="122"/>
      <c r="J28" s="122"/>
      <c r="L28" s="101"/>
      <c r="M28" s="102"/>
      <c r="N28" s="102"/>
      <c r="O28" s="102"/>
      <c r="P28" s="102"/>
      <c r="Q28" s="102"/>
    </row>
    <row r="29" spans="1:17" s="100" customFormat="1" ht="53.25" hidden="1" customHeight="1">
      <c r="A29" s="35" t="s">
        <v>191</v>
      </c>
      <c r="B29" s="35" t="s">
        <v>192</v>
      </c>
      <c r="C29" s="36" t="s">
        <v>12</v>
      </c>
      <c r="D29" s="72" t="s">
        <v>193</v>
      </c>
      <c r="E29" s="108"/>
      <c r="F29" s="93"/>
      <c r="G29" s="103">
        <f t="shared" ref="G29" si="6">H29+I29</f>
        <v>0</v>
      </c>
      <c r="H29" s="38">
        <v>0</v>
      </c>
      <c r="I29" s="122"/>
      <c r="J29" s="122"/>
      <c r="L29" s="101"/>
      <c r="M29" s="102"/>
      <c r="N29" s="102"/>
      <c r="O29" s="102"/>
      <c r="P29" s="102"/>
      <c r="Q29" s="102"/>
    </row>
    <row r="30" spans="1:17" s="90" customFormat="1" ht="25.5">
      <c r="A30" s="48" t="s">
        <v>35</v>
      </c>
      <c r="B30" s="17" t="s">
        <v>9</v>
      </c>
      <c r="C30" s="17" t="s">
        <v>9</v>
      </c>
      <c r="D30" s="55" t="s">
        <v>156</v>
      </c>
      <c r="E30" s="54"/>
      <c r="F30" s="50"/>
      <c r="G30" s="11">
        <f t="shared" si="5"/>
        <v>270128</v>
      </c>
      <c r="H30" s="41">
        <f t="shared" ref="H30:J31" si="7">H31</f>
        <v>270128</v>
      </c>
      <c r="I30" s="41">
        <f t="shared" si="7"/>
        <v>0</v>
      </c>
      <c r="J30" s="41">
        <f t="shared" si="7"/>
        <v>0</v>
      </c>
      <c r="L30" s="91"/>
      <c r="M30" s="91"/>
      <c r="N30" s="91"/>
      <c r="O30" s="91"/>
      <c r="P30" s="91"/>
      <c r="Q30" s="91"/>
    </row>
    <row r="31" spans="1:17" s="90" customFormat="1" ht="25.5">
      <c r="A31" s="48">
        <v>3710000</v>
      </c>
      <c r="B31" s="17" t="s">
        <v>9</v>
      </c>
      <c r="C31" s="17" t="s">
        <v>9</v>
      </c>
      <c r="D31" s="55" t="s">
        <v>156</v>
      </c>
      <c r="E31" s="54"/>
      <c r="F31" s="50"/>
      <c r="G31" s="11">
        <f>H31</f>
        <v>270128</v>
      </c>
      <c r="H31" s="41">
        <f>H32</f>
        <v>270128</v>
      </c>
      <c r="I31" s="41">
        <f t="shared" si="7"/>
        <v>0</v>
      </c>
      <c r="J31" s="41">
        <f t="shared" si="7"/>
        <v>0</v>
      </c>
      <c r="L31" s="91"/>
      <c r="M31" s="91"/>
      <c r="N31" s="91"/>
      <c r="O31" s="91"/>
      <c r="P31" s="91"/>
      <c r="Q31" s="91"/>
    </row>
    <row r="32" spans="1:17" s="90" customFormat="1" ht="15">
      <c r="A32" s="47">
        <v>3719770</v>
      </c>
      <c r="B32" s="50">
        <v>9770</v>
      </c>
      <c r="C32" s="50" t="s">
        <v>36</v>
      </c>
      <c r="D32" s="56" t="s">
        <v>39</v>
      </c>
      <c r="E32" s="54"/>
      <c r="F32" s="50"/>
      <c r="G32" s="13">
        <f>H32</f>
        <v>270128</v>
      </c>
      <c r="H32" s="38">
        <v>270128</v>
      </c>
      <c r="I32" s="38">
        <f t="shared" ref="I32:J32" si="8">SUM(I34:I35)</f>
        <v>0</v>
      </c>
      <c r="J32" s="38">
        <f t="shared" si="8"/>
        <v>0</v>
      </c>
      <c r="L32" s="91"/>
      <c r="M32" s="91"/>
      <c r="N32" s="91"/>
      <c r="O32" s="91"/>
      <c r="P32" s="91"/>
      <c r="Q32" s="91"/>
    </row>
    <row r="33" spans="1:17" s="100" customFormat="1" ht="15" hidden="1">
      <c r="A33" s="47"/>
      <c r="B33" s="50"/>
      <c r="C33" s="50"/>
      <c r="D33" s="47" t="s">
        <v>49</v>
      </c>
      <c r="E33" s="108"/>
      <c r="F33" s="93"/>
      <c r="G33" s="103"/>
      <c r="H33" s="38"/>
      <c r="I33" s="122"/>
      <c r="J33" s="122"/>
      <c r="L33" s="102"/>
      <c r="M33" s="102"/>
      <c r="N33" s="102"/>
      <c r="O33" s="102"/>
      <c r="P33" s="102"/>
      <c r="Q33" s="102"/>
    </row>
    <row r="34" spans="1:17" s="100" customFormat="1" ht="40.5" hidden="1" customHeight="1">
      <c r="A34" s="47"/>
      <c r="B34" s="50"/>
      <c r="C34" s="50"/>
      <c r="D34" s="57" t="s">
        <v>73</v>
      </c>
      <c r="E34" s="108"/>
      <c r="F34" s="93"/>
      <c r="G34" s="103">
        <f t="shared" ref="G34" si="9">H34+I34</f>
        <v>0</v>
      </c>
      <c r="H34" s="38">
        <v>0</v>
      </c>
      <c r="I34" s="122">
        <v>0</v>
      </c>
      <c r="J34" s="122">
        <v>0</v>
      </c>
      <c r="L34" s="101">
        <f>G34</f>
        <v>0</v>
      </c>
      <c r="M34" s="102"/>
      <c r="N34" s="102"/>
      <c r="O34" s="102"/>
      <c r="P34" s="102"/>
      <c r="Q34" s="102"/>
    </row>
    <row r="35" spans="1:17" s="100" customFormat="1" ht="40.5" hidden="1" customHeight="1">
      <c r="A35" s="47"/>
      <c r="B35" s="50"/>
      <c r="C35" s="50"/>
      <c r="D35" s="57" t="s">
        <v>185</v>
      </c>
      <c r="E35" s="108"/>
      <c r="F35" s="93"/>
      <c r="G35" s="103">
        <f t="shared" ref="G35" si="10">H35+I35</f>
        <v>0</v>
      </c>
      <c r="H35" s="38">
        <v>0</v>
      </c>
      <c r="I35" s="122">
        <v>0</v>
      </c>
      <c r="J35" s="122">
        <v>0</v>
      </c>
      <c r="L35" s="101"/>
      <c r="M35" s="102"/>
      <c r="N35" s="102"/>
      <c r="O35" s="102"/>
      <c r="P35" s="102"/>
      <c r="Q35" s="102"/>
    </row>
    <row r="36" spans="1:17" ht="62.25" customHeight="1">
      <c r="A36" s="46"/>
      <c r="B36" s="46"/>
      <c r="C36" s="46"/>
      <c r="D36" s="47"/>
      <c r="E36" s="16" t="s">
        <v>206</v>
      </c>
      <c r="F36" s="17" t="s">
        <v>207</v>
      </c>
      <c r="G36" s="11">
        <f>SUM(G38,G46)</f>
        <v>73540</v>
      </c>
      <c r="H36" s="44">
        <f>SUM(H38,H46)</f>
        <v>73540</v>
      </c>
      <c r="I36" s="44">
        <f>SUM(I38,I46)</f>
        <v>0</v>
      </c>
      <c r="J36" s="44">
        <f>SUM(J38,J46)</f>
        <v>0</v>
      </c>
      <c r="L36" s="18">
        <v>7268015</v>
      </c>
      <c r="M36" s="19">
        <f>G36-L36</f>
        <v>-7194475</v>
      </c>
      <c r="N36" s="18"/>
      <c r="O36" s="18"/>
      <c r="P36" s="18"/>
      <c r="Q36" s="18"/>
    </row>
    <row r="37" spans="1:17" ht="15">
      <c r="A37" s="46"/>
      <c r="B37" s="46"/>
      <c r="C37" s="46"/>
      <c r="D37" s="47"/>
      <c r="E37" s="47" t="s">
        <v>49</v>
      </c>
      <c r="F37" s="47"/>
      <c r="G37" s="12"/>
      <c r="H37" s="63"/>
      <c r="I37" s="63"/>
      <c r="J37" s="63"/>
      <c r="L37" s="18"/>
      <c r="M37" s="18"/>
      <c r="N37" s="18"/>
      <c r="O37" s="18"/>
      <c r="P37" s="18"/>
      <c r="Q37" s="18"/>
    </row>
    <row r="38" spans="1:17" ht="30" customHeight="1">
      <c r="A38" s="48" t="s">
        <v>8</v>
      </c>
      <c r="B38" s="17" t="s">
        <v>9</v>
      </c>
      <c r="C38" s="17" t="s">
        <v>9</v>
      </c>
      <c r="D38" s="16" t="s">
        <v>122</v>
      </c>
      <c r="E38" s="16" t="s">
        <v>9</v>
      </c>
      <c r="F38" s="17" t="s">
        <v>9</v>
      </c>
      <c r="G38" s="11">
        <f t="shared" ref="G38:J38" si="11">G39</f>
        <v>49740</v>
      </c>
      <c r="H38" s="44">
        <f>H39</f>
        <v>49740</v>
      </c>
      <c r="I38" s="44">
        <f t="shared" si="11"/>
        <v>0</v>
      </c>
      <c r="J38" s="44">
        <f t="shared" si="11"/>
        <v>0</v>
      </c>
      <c r="L38" s="18"/>
      <c r="M38" s="18"/>
      <c r="N38" s="18"/>
      <c r="O38" s="18"/>
      <c r="P38" s="18"/>
      <c r="Q38" s="18"/>
    </row>
    <row r="39" spans="1:17" ht="29.25" customHeight="1">
      <c r="A39" s="49" t="s">
        <v>48</v>
      </c>
      <c r="B39" s="17"/>
      <c r="C39" s="17"/>
      <c r="D39" s="16" t="s">
        <v>122</v>
      </c>
      <c r="E39" s="16"/>
      <c r="F39" s="17"/>
      <c r="G39" s="11">
        <f>SUM(G40:G45)</f>
        <v>49740</v>
      </c>
      <c r="H39" s="41">
        <f>SUM(H40:H45)</f>
        <v>49740</v>
      </c>
      <c r="I39" s="41">
        <f>SUM(I40:I45)</f>
        <v>0</v>
      </c>
      <c r="J39" s="41">
        <f>SUM(J40:J45)</f>
        <v>0</v>
      </c>
      <c r="L39" s="18"/>
      <c r="M39" s="18"/>
      <c r="N39" s="18"/>
      <c r="O39" s="18"/>
      <c r="P39" s="18"/>
      <c r="Q39" s="18"/>
    </row>
    <row r="40" spans="1:17" ht="24" customHeight="1">
      <c r="A40" s="52" t="s">
        <v>108</v>
      </c>
      <c r="B40" s="50">
        <v>7693</v>
      </c>
      <c r="C40" s="85" t="s">
        <v>34</v>
      </c>
      <c r="D40" s="54" t="s">
        <v>202</v>
      </c>
      <c r="E40" s="54"/>
      <c r="F40" s="50"/>
      <c r="G40" s="13">
        <f t="shared" ref="G40:G42" si="12">H40+I40</f>
        <v>21940</v>
      </c>
      <c r="H40" s="38">
        <v>21940</v>
      </c>
      <c r="I40" s="38">
        <v>0</v>
      </c>
      <c r="J40" s="38">
        <v>0</v>
      </c>
      <c r="L40" s="18"/>
      <c r="M40" s="18"/>
      <c r="N40" s="18"/>
      <c r="O40" s="18"/>
      <c r="P40" s="18"/>
      <c r="Q40" s="18"/>
    </row>
    <row r="41" spans="1:17" ht="25.5">
      <c r="A41" s="52" t="s">
        <v>96</v>
      </c>
      <c r="B41" s="35" t="s">
        <v>97</v>
      </c>
      <c r="C41" s="36" t="s">
        <v>98</v>
      </c>
      <c r="D41" s="37" t="s">
        <v>99</v>
      </c>
      <c r="E41" s="54"/>
      <c r="F41" s="50"/>
      <c r="G41" s="13">
        <f>H41+I41</f>
        <v>27800</v>
      </c>
      <c r="H41" s="38">
        <v>27800</v>
      </c>
      <c r="I41" s="38">
        <v>0</v>
      </c>
      <c r="J41" s="38">
        <v>0</v>
      </c>
      <c r="L41" s="19">
        <f>G41</f>
        <v>27800</v>
      </c>
      <c r="M41" s="18"/>
      <c r="N41" s="18"/>
      <c r="O41" s="18"/>
      <c r="P41" s="18"/>
      <c r="Q41" s="18"/>
    </row>
    <row r="42" spans="1:17" ht="29.25" hidden="1" customHeight="1">
      <c r="A42" s="35"/>
      <c r="B42" s="35"/>
      <c r="C42" s="36"/>
      <c r="D42" s="37"/>
      <c r="E42" s="54"/>
      <c r="F42" s="50"/>
      <c r="G42" s="13">
        <f t="shared" si="12"/>
        <v>0</v>
      </c>
      <c r="H42" s="38"/>
      <c r="I42" s="38"/>
      <c r="J42" s="38"/>
      <c r="L42" s="18"/>
      <c r="M42" s="25">
        <f>176422+71701+91547</f>
        <v>339670</v>
      </c>
      <c r="N42" s="18"/>
      <c r="O42" s="18"/>
      <c r="P42" s="18"/>
      <c r="Q42" s="18"/>
    </row>
    <row r="43" spans="1:17" ht="33" hidden="1" customHeight="1">
      <c r="A43" s="35"/>
      <c r="B43" s="35"/>
      <c r="C43" s="36"/>
      <c r="D43" s="37"/>
      <c r="E43" s="54"/>
      <c r="F43" s="50"/>
      <c r="G43" s="13">
        <f t="shared" ref="G43:G45" si="13">H43+I43</f>
        <v>0</v>
      </c>
      <c r="H43" s="38"/>
      <c r="I43" s="38"/>
      <c r="J43" s="38"/>
      <c r="L43" s="19">
        <f t="shared" ref="L43:L45" si="14">G43</f>
        <v>0</v>
      </c>
      <c r="M43" s="18"/>
      <c r="N43" s="18"/>
      <c r="O43" s="18"/>
      <c r="P43" s="18"/>
      <c r="Q43" s="18"/>
    </row>
    <row r="44" spans="1:17" ht="24.75" hidden="1" customHeight="1">
      <c r="A44" s="52"/>
      <c r="B44" s="50"/>
      <c r="C44" s="35"/>
      <c r="D44" s="54"/>
      <c r="E44" s="54"/>
      <c r="F44" s="50"/>
      <c r="G44" s="13">
        <f t="shared" si="13"/>
        <v>0</v>
      </c>
      <c r="H44" s="38"/>
      <c r="I44" s="38"/>
      <c r="J44" s="38"/>
      <c r="L44" s="19"/>
      <c r="M44" s="18"/>
      <c r="N44" s="18"/>
      <c r="O44" s="18"/>
      <c r="P44" s="18"/>
      <c r="Q44" s="18"/>
    </row>
    <row r="45" spans="1:17" ht="15" hidden="1">
      <c r="A45" s="35"/>
      <c r="B45" s="35"/>
      <c r="C45" s="36"/>
      <c r="D45" s="37"/>
      <c r="E45" s="54"/>
      <c r="F45" s="50"/>
      <c r="G45" s="13">
        <f t="shared" si="13"/>
        <v>0</v>
      </c>
      <c r="H45" s="38"/>
      <c r="I45" s="38"/>
      <c r="J45" s="38"/>
      <c r="L45" s="19">
        <f t="shared" si="14"/>
        <v>0</v>
      </c>
      <c r="M45" s="18"/>
      <c r="N45" s="18"/>
      <c r="O45" s="18"/>
      <c r="P45" s="18"/>
      <c r="Q45" s="18"/>
    </row>
    <row r="46" spans="1:17" ht="25.5">
      <c r="A46" s="48" t="s">
        <v>35</v>
      </c>
      <c r="B46" s="17" t="s">
        <v>9</v>
      </c>
      <c r="C46" s="17" t="s">
        <v>9</v>
      </c>
      <c r="D46" s="55" t="s">
        <v>156</v>
      </c>
      <c r="E46" s="54"/>
      <c r="F46" s="50"/>
      <c r="G46" s="11">
        <f>SUM(H46:J46)</f>
        <v>23800</v>
      </c>
      <c r="H46" s="41">
        <f>H47</f>
        <v>23800</v>
      </c>
      <c r="I46" s="41">
        <f t="shared" ref="I46:J46" si="15">I47</f>
        <v>0</v>
      </c>
      <c r="J46" s="41">
        <f t="shared" si="15"/>
        <v>0</v>
      </c>
      <c r="L46" s="18"/>
      <c r="M46" s="18"/>
      <c r="N46" s="18"/>
      <c r="O46" s="18"/>
      <c r="P46" s="18"/>
      <c r="Q46" s="18"/>
    </row>
    <row r="47" spans="1:17" ht="25.5">
      <c r="A47" s="48">
        <v>3710000</v>
      </c>
      <c r="B47" s="17" t="s">
        <v>9</v>
      </c>
      <c r="C47" s="17" t="s">
        <v>9</v>
      </c>
      <c r="D47" s="55" t="s">
        <v>156</v>
      </c>
      <c r="E47" s="54"/>
      <c r="F47" s="50"/>
      <c r="G47" s="11">
        <f>SUM(H47:J47)</f>
        <v>23800</v>
      </c>
      <c r="H47" s="41">
        <f>SUM(H48,H51)</f>
        <v>23800</v>
      </c>
      <c r="I47" s="41">
        <f t="shared" ref="I47:J47" si="16">SUM(I48,I51)</f>
        <v>0</v>
      </c>
      <c r="J47" s="41">
        <f t="shared" si="16"/>
        <v>0</v>
      </c>
      <c r="L47" s="18"/>
      <c r="M47" s="18"/>
      <c r="N47" s="18"/>
      <c r="O47" s="18"/>
      <c r="P47" s="18"/>
      <c r="Q47" s="18"/>
    </row>
    <row r="48" spans="1:17" ht="15">
      <c r="A48" s="47">
        <v>3719770</v>
      </c>
      <c r="B48" s="50">
        <v>9770</v>
      </c>
      <c r="C48" s="50" t="s">
        <v>36</v>
      </c>
      <c r="D48" s="56" t="s">
        <v>39</v>
      </c>
      <c r="E48" s="54"/>
      <c r="F48" s="50"/>
      <c r="G48" s="13">
        <f>H48+I48</f>
        <v>23800</v>
      </c>
      <c r="H48" s="38">
        <v>23800</v>
      </c>
      <c r="I48" s="38">
        <v>0</v>
      </c>
      <c r="J48" s="38">
        <v>0</v>
      </c>
      <c r="L48" s="18"/>
      <c r="M48" s="18"/>
      <c r="N48" s="18"/>
      <c r="O48" s="18"/>
      <c r="P48" s="18"/>
      <c r="Q48" s="18"/>
    </row>
    <row r="49" spans="1:17" ht="15" hidden="1">
      <c r="A49" s="47"/>
      <c r="B49" s="50"/>
      <c r="C49" s="50"/>
      <c r="D49" s="47"/>
      <c r="E49" s="54"/>
      <c r="F49" s="50"/>
      <c r="G49" s="13"/>
      <c r="H49" s="38"/>
      <c r="I49" s="38"/>
      <c r="J49" s="38"/>
      <c r="L49" s="18"/>
      <c r="M49" s="18"/>
      <c r="N49" s="18"/>
      <c r="O49" s="18"/>
      <c r="P49" s="18"/>
      <c r="Q49" s="18"/>
    </row>
    <row r="50" spans="1:17" ht="53.25" hidden="1" customHeight="1">
      <c r="A50" s="47"/>
      <c r="B50" s="50"/>
      <c r="C50" s="50"/>
      <c r="D50" s="57"/>
      <c r="E50" s="54"/>
      <c r="F50" s="50"/>
      <c r="G50" s="13">
        <f>H50+I50</f>
        <v>0</v>
      </c>
      <c r="H50" s="38"/>
      <c r="I50" s="38">
        <v>0</v>
      </c>
      <c r="J50" s="38">
        <v>0</v>
      </c>
      <c r="L50" s="19">
        <f>G50</f>
        <v>0</v>
      </c>
      <c r="M50" s="18"/>
      <c r="N50" s="18"/>
      <c r="O50" s="18"/>
      <c r="P50" s="18"/>
      <c r="Q50" s="18"/>
    </row>
    <row r="51" spans="1:17" ht="36" hidden="1" customHeight="1">
      <c r="A51" s="9"/>
      <c r="B51" s="50"/>
      <c r="C51" s="50"/>
      <c r="D51" s="62"/>
      <c r="E51" s="54"/>
      <c r="F51" s="50"/>
      <c r="G51" s="13">
        <f>H51+I51</f>
        <v>0</v>
      </c>
      <c r="H51" s="42"/>
      <c r="I51" s="70">
        <v>0</v>
      </c>
      <c r="J51" s="70">
        <v>0</v>
      </c>
      <c r="L51" s="19"/>
      <c r="M51" s="18"/>
      <c r="N51" s="18"/>
      <c r="O51" s="18"/>
      <c r="P51" s="18"/>
      <c r="Q51" s="18"/>
    </row>
    <row r="52" spans="1:17" hidden="1">
      <c r="A52" s="9"/>
      <c r="B52" s="50"/>
      <c r="C52" s="50"/>
      <c r="D52" s="47"/>
      <c r="E52" s="54"/>
      <c r="F52" s="50"/>
      <c r="G52" s="69"/>
      <c r="H52" s="70"/>
      <c r="I52" s="70"/>
      <c r="J52" s="70"/>
      <c r="L52" s="19"/>
      <c r="M52" s="18"/>
      <c r="N52" s="18"/>
      <c r="O52" s="18"/>
      <c r="P52" s="18"/>
      <c r="Q52" s="18"/>
    </row>
    <row r="53" spans="1:17" ht="78.75" hidden="1" customHeight="1">
      <c r="A53" s="9"/>
      <c r="B53" s="50"/>
      <c r="C53" s="50"/>
      <c r="D53" s="57"/>
      <c r="E53" s="54"/>
      <c r="F53" s="50"/>
      <c r="G53" s="43">
        <f>H53+I53</f>
        <v>0</v>
      </c>
      <c r="H53" s="42"/>
      <c r="I53" s="42">
        <v>0</v>
      </c>
      <c r="J53" s="42">
        <v>0</v>
      </c>
      <c r="L53" s="19"/>
      <c r="M53" s="18"/>
      <c r="N53" s="18"/>
      <c r="O53" s="18"/>
      <c r="P53" s="18"/>
      <c r="Q53" s="18"/>
    </row>
    <row r="54" spans="1:17" ht="43.5" customHeight="1">
      <c r="A54" s="47"/>
      <c r="B54" s="50"/>
      <c r="C54" s="50"/>
      <c r="D54" s="54"/>
      <c r="E54" s="16" t="s">
        <v>134</v>
      </c>
      <c r="F54" s="17" t="s">
        <v>170</v>
      </c>
      <c r="G54" s="39">
        <f>SUM(G56,G60)</f>
        <v>12270268</v>
      </c>
      <c r="H54" s="41">
        <f>SUM(H56,H60)</f>
        <v>12270268</v>
      </c>
      <c r="I54" s="84">
        <f>SUM(I56,I60)</f>
        <v>0</v>
      </c>
      <c r="J54" s="84">
        <f>SUM(J56,J60)</f>
        <v>0</v>
      </c>
      <c r="L54" s="18"/>
      <c r="M54" s="18"/>
      <c r="N54" s="18"/>
      <c r="O54" s="18"/>
      <c r="P54" s="18"/>
      <c r="Q54" s="18"/>
    </row>
    <row r="55" spans="1:17" ht="15">
      <c r="A55" s="47"/>
      <c r="B55" s="50"/>
      <c r="C55" s="50"/>
      <c r="D55" s="54"/>
      <c r="E55" s="47" t="s">
        <v>49</v>
      </c>
      <c r="F55" s="17"/>
      <c r="G55" s="11"/>
      <c r="H55" s="41"/>
      <c r="I55" s="38"/>
      <c r="J55" s="38"/>
      <c r="L55" s="18"/>
      <c r="M55" s="18"/>
      <c r="N55" s="18"/>
      <c r="O55" s="18"/>
      <c r="P55" s="18"/>
      <c r="Q55" s="18"/>
    </row>
    <row r="56" spans="1:17" ht="25.5">
      <c r="A56" s="48" t="s">
        <v>8</v>
      </c>
      <c r="B56" s="17" t="s">
        <v>9</v>
      </c>
      <c r="C56" s="17" t="s">
        <v>9</v>
      </c>
      <c r="D56" s="16" t="s">
        <v>122</v>
      </c>
      <c r="E56" s="54"/>
      <c r="F56" s="50"/>
      <c r="G56" s="39">
        <f>G57</f>
        <v>12067668</v>
      </c>
      <c r="H56" s="41">
        <f>H57</f>
        <v>12067668</v>
      </c>
      <c r="I56" s="84">
        <f t="shared" ref="I56:J56" si="17">I57</f>
        <v>0</v>
      </c>
      <c r="J56" s="84">
        <f t="shared" si="17"/>
        <v>0</v>
      </c>
      <c r="L56" s="18"/>
      <c r="M56" s="18"/>
      <c r="N56" s="18"/>
      <c r="O56" s="18"/>
      <c r="P56" s="18"/>
      <c r="Q56" s="18"/>
    </row>
    <row r="57" spans="1:17" ht="25.5">
      <c r="A57" s="49" t="s">
        <v>48</v>
      </c>
      <c r="B57" s="17"/>
      <c r="C57" s="17"/>
      <c r="D57" s="16" t="s">
        <v>122</v>
      </c>
      <c r="E57" s="54"/>
      <c r="F57" s="50"/>
      <c r="G57" s="39">
        <f>SUM(G58:G59)</f>
        <v>12067668</v>
      </c>
      <c r="H57" s="41">
        <f>SUM(H58:H59)</f>
        <v>12067668</v>
      </c>
      <c r="I57" s="84">
        <f>SUM(I58:I59)</f>
        <v>0</v>
      </c>
      <c r="J57" s="84">
        <f>SUM(J58:J59)</f>
        <v>0</v>
      </c>
      <c r="L57" s="18"/>
      <c r="M57" s="18"/>
      <c r="N57" s="18"/>
      <c r="O57" s="18"/>
      <c r="P57" s="18"/>
      <c r="Q57" s="18"/>
    </row>
    <row r="58" spans="1:17" ht="15">
      <c r="A58" s="52" t="s">
        <v>44</v>
      </c>
      <c r="B58" s="50">
        <v>2010</v>
      </c>
      <c r="C58" s="35" t="s">
        <v>45</v>
      </c>
      <c r="D58" s="54" t="s">
        <v>46</v>
      </c>
      <c r="E58" s="54"/>
      <c r="F58" s="50"/>
      <c r="G58" s="40">
        <f t="shared" ref="G58:G59" si="18">H58+I58</f>
        <v>5869895</v>
      </c>
      <c r="H58" s="38">
        <v>5869895</v>
      </c>
      <c r="I58" s="38">
        <v>0</v>
      </c>
      <c r="J58" s="38">
        <v>0</v>
      </c>
      <c r="L58" s="19">
        <f t="shared" ref="L58:L59" si="19">G58</f>
        <v>5869895</v>
      </c>
      <c r="M58" s="18"/>
      <c r="N58" s="18"/>
      <c r="O58" s="18"/>
      <c r="P58" s="18"/>
      <c r="Q58" s="18"/>
    </row>
    <row r="59" spans="1:17" ht="25.5">
      <c r="A59" s="35" t="s">
        <v>40</v>
      </c>
      <c r="B59" s="35" t="s">
        <v>149</v>
      </c>
      <c r="C59" s="36" t="s">
        <v>42</v>
      </c>
      <c r="D59" s="37" t="s">
        <v>43</v>
      </c>
      <c r="E59" s="54"/>
      <c r="F59" s="50"/>
      <c r="G59" s="13">
        <f t="shared" si="18"/>
        <v>6197773</v>
      </c>
      <c r="H59" s="38">
        <v>6197773</v>
      </c>
      <c r="I59" s="38">
        <v>0</v>
      </c>
      <c r="J59" s="38">
        <v>0</v>
      </c>
      <c r="L59" s="19">
        <f t="shared" si="19"/>
        <v>6197773</v>
      </c>
      <c r="M59" s="19"/>
      <c r="N59" s="18"/>
      <c r="O59" s="18"/>
      <c r="P59" s="18"/>
      <c r="Q59" s="18"/>
    </row>
    <row r="60" spans="1:17" s="90" customFormat="1" ht="25.5">
      <c r="A60" s="48" t="s">
        <v>35</v>
      </c>
      <c r="B60" s="17" t="s">
        <v>9</v>
      </c>
      <c r="C60" s="17" t="s">
        <v>9</v>
      </c>
      <c r="D60" s="55" t="s">
        <v>156</v>
      </c>
      <c r="E60" s="54"/>
      <c r="F60" s="50"/>
      <c r="G60" s="13">
        <f>SUM(H60:I60)</f>
        <v>202600</v>
      </c>
      <c r="H60" s="41">
        <f t="shared" ref="H60:J61" si="20">H61</f>
        <v>202600</v>
      </c>
      <c r="I60" s="41">
        <f t="shared" si="20"/>
        <v>0</v>
      </c>
      <c r="J60" s="41">
        <f t="shared" si="20"/>
        <v>0</v>
      </c>
      <c r="L60" s="91"/>
      <c r="M60" s="91"/>
      <c r="N60" s="91"/>
      <c r="O60" s="91"/>
      <c r="P60" s="91"/>
      <c r="Q60" s="91"/>
    </row>
    <row r="61" spans="1:17" s="90" customFormat="1" ht="25.5">
      <c r="A61" s="48">
        <v>3710000</v>
      </c>
      <c r="B61" s="17" t="s">
        <v>9</v>
      </c>
      <c r="C61" s="17" t="s">
        <v>9</v>
      </c>
      <c r="D61" s="55" t="s">
        <v>156</v>
      </c>
      <c r="E61" s="54"/>
      <c r="F61" s="50"/>
      <c r="G61" s="13">
        <f>SUM(H61:I61)</f>
        <v>202600</v>
      </c>
      <c r="H61" s="41">
        <f t="shared" si="20"/>
        <v>202600</v>
      </c>
      <c r="I61" s="41">
        <f t="shared" si="20"/>
        <v>0</v>
      </c>
      <c r="J61" s="41">
        <f t="shared" si="20"/>
        <v>0</v>
      </c>
      <c r="L61" s="91"/>
      <c r="M61" s="91"/>
      <c r="N61" s="91"/>
      <c r="O61" s="91"/>
      <c r="P61" s="91"/>
      <c r="Q61" s="91"/>
    </row>
    <row r="62" spans="1:17" s="90" customFormat="1" ht="15">
      <c r="A62" s="47">
        <v>3719770</v>
      </c>
      <c r="B62" s="50">
        <v>9770</v>
      </c>
      <c r="C62" s="50" t="s">
        <v>36</v>
      </c>
      <c r="D62" s="56" t="s">
        <v>39</v>
      </c>
      <c r="E62" s="54"/>
      <c r="F62" s="50"/>
      <c r="G62" s="13">
        <f>SUM(H62:I62)</f>
        <v>202600</v>
      </c>
      <c r="H62" s="38">
        <v>202600</v>
      </c>
      <c r="I62" s="38">
        <f t="shared" ref="I62:J62" si="21">I65</f>
        <v>0</v>
      </c>
      <c r="J62" s="38">
        <f t="shared" si="21"/>
        <v>0</v>
      </c>
      <c r="L62" s="91"/>
      <c r="M62" s="91"/>
      <c r="N62" s="91"/>
      <c r="O62" s="91"/>
      <c r="P62" s="91"/>
      <c r="Q62" s="91"/>
    </row>
    <row r="63" spans="1:17" s="8" customFormat="1" ht="15" hidden="1">
      <c r="A63" s="83"/>
      <c r="B63" s="75"/>
      <c r="C63" s="75"/>
      <c r="D63" s="47" t="s">
        <v>49</v>
      </c>
      <c r="E63" s="74"/>
      <c r="F63" s="75"/>
      <c r="G63" s="76"/>
      <c r="H63" s="38"/>
      <c r="I63" s="77"/>
      <c r="J63" s="77"/>
      <c r="L63" s="24"/>
      <c r="M63" s="24"/>
      <c r="N63" s="24"/>
      <c r="O63" s="24"/>
      <c r="P63" s="24"/>
      <c r="Q63" s="24"/>
    </row>
    <row r="64" spans="1:17" s="8" customFormat="1" ht="66.75" hidden="1" customHeight="1">
      <c r="A64" s="83"/>
      <c r="B64" s="75"/>
      <c r="C64" s="75"/>
      <c r="D64" s="152" t="s">
        <v>133</v>
      </c>
      <c r="E64" s="74"/>
      <c r="F64" s="75"/>
      <c r="G64" s="76">
        <f>SUM(H64:I64)</f>
        <v>0</v>
      </c>
      <c r="H64" s="38"/>
      <c r="I64" s="77">
        <v>0</v>
      </c>
      <c r="J64" s="77">
        <v>0</v>
      </c>
      <c r="L64" s="78">
        <f t="shared" ref="L64:L65" si="22">G64</f>
        <v>0</v>
      </c>
      <c r="M64" s="24"/>
      <c r="N64" s="24"/>
      <c r="O64" s="24"/>
      <c r="P64" s="24"/>
      <c r="Q64" s="24"/>
    </row>
    <row r="65" spans="1:17" s="8" customFormat="1" ht="49.5" hidden="1" customHeight="1">
      <c r="A65" s="83"/>
      <c r="B65" s="75"/>
      <c r="C65" s="75"/>
      <c r="D65" s="57" t="s">
        <v>119</v>
      </c>
      <c r="E65" s="74"/>
      <c r="F65" s="75"/>
      <c r="G65" s="76">
        <f>SUM(H65:I65)</f>
        <v>0</v>
      </c>
      <c r="H65" s="38"/>
      <c r="I65" s="77">
        <v>0</v>
      </c>
      <c r="J65" s="77">
        <v>0</v>
      </c>
      <c r="L65" s="78">
        <f t="shared" si="22"/>
        <v>0</v>
      </c>
      <c r="M65" s="24"/>
      <c r="N65" s="24"/>
      <c r="O65" s="24"/>
      <c r="P65" s="24"/>
      <c r="Q65" s="24"/>
    </row>
    <row r="66" spans="1:17" ht="62.25" customHeight="1">
      <c r="A66" s="47"/>
      <c r="B66" s="50"/>
      <c r="C66" s="50"/>
      <c r="D66" s="54"/>
      <c r="E66" s="16" t="s">
        <v>135</v>
      </c>
      <c r="F66" s="17" t="s">
        <v>214</v>
      </c>
      <c r="G66" s="11">
        <f>G68</f>
        <v>485656</v>
      </c>
      <c r="H66" s="41">
        <f>H68</f>
        <v>485656</v>
      </c>
      <c r="I66" s="41">
        <f t="shared" ref="I66:J66" si="23">I68</f>
        <v>0</v>
      </c>
      <c r="J66" s="41">
        <f t="shared" si="23"/>
        <v>0</v>
      </c>
      <c r="L66" s="18"/>
      <c r="M66" s="18"/>
      <c r="N66" s="18"/>
      <c r="O66" s="18"/>
      <c r="P66" s="18"/>
      <c r="Q66" s="18"/>
    </row>
    <row r="67" spans="1:17" ht="15">
      <c r="A67" s="47"/>
      <c r="B67" s="50"/>
      <c r="C67" s="50"/>
      <c r="D67" s="54"/>
      <c r="E67" s="47" t="s">
        <v>49</v>
      </c>
      <c r="F67" s="17"/>
      <c r="G67" s="11"/>
      <c r="H67" s="41"/>
      <c r="I67" s="38"/>
      <c r="J67" s="38"/>
      <c r="L67" s="18"/>
      <c r="M67" s="18"/>
      <c r="N67" s="18"/>
      <c r="O67" s="18"/>
      <c r="P67" s="18"/>
      <c r="Q67" s="18"/>
    </row>
    <row r="68" spans="1:17" ht="25.5">
      <c r="A68" s="48" t="s">
        <v>8</v>
      </c>
      <c r="B68" s="17" t="s">
        <v>9</v>
      </c>
      <c r="C68" s="17" t="s">
        <v>9</v>
      </c>
      <c r="D68" s="16" t="s">
        <v>122</v>
      </c>
      <c r="E68" s="54"/>
      <c r="F68" s="50"/>
      <c r="G68" s="11">
        <f>G69</f>
        <v>485656</v>
      </c>
      <c r="H68" s="41">
        <f>H69</f>
        <v>485656</v>
      </c>
      <c r="I68" s="41">
        <f t="shared" ref="I68:J68" si="24">I69</f>
        <v>0</v>
      </c>
      <c r="J68" s="41">
        <f t="shared" si="24"/>
        <v>0</v>
      </c>
      <c r="L68" s="18"/>
      <c r="M68" s="19"/>
      <c r="N68" s="18"/>
      <c r="O68" s="18"/>
      <c r="P68" s="18"/>
      <c r="Q68" s="18"/>
    </row>
    <row r="69" spans="1:17" ht="25.5">
      <c r="A69" s="49" t="s">
        <v>48</v>
      </c>
      <c r="B69" s="17"/>
      <c r="C69" s="17"/>
      <c r="D69" s="16" t="s">
        <v>122</v>
      </c>
      <c r="E69" s="54"/>
      <c r="F69" s="50"/>
      <c r="G69" s="11">
        <f>SUM(G70:G73)</f>
        <v>485656</v>
      </c>
      <c r="H69" s="41">
        <f>SUM(H70:H73)</f>
        <v>485656</v>
      </c>
      <c r="I69" s="41">
        <f t="shared" ref="I69:J69" si="25">SUM(I70:I73)</f>
        <v>0</v>
      </c>
      <c r="J69" s="41">
        <f t="shared" si="25"/>
        <v>0</v>
      </c>
      <c r="L69" s="18"/>
      <c r="M69" s="18"/>
      <c r="N69" s="18"/>
      <c r="O69" s="18"/>
      <c r="P69" s="18"/>
      <c r="Q69" s="18"/>
    </row>
    <row r="70" spans="1:17" ht="15">
      <c r="A70" s="35" t="s">
        <v>74</v>
      </c>
      <c r="B70" s="35" t="s">
        <v>75</v>
      </c>
      <c r="C70" s="36" t="s">
        <v>76</v>
      </c>
      <c r="D70" s="37" t="s">
        <v>77</v>
      </c>
      <c r="E70" s="54"/>
      <c r="F70" s="50"/>
      <c r="G70" s="13">
        <f t="shared" ref="G70:G73" si="26">H70+I70</f>
        <v>39375</v>
      </c>
      <c r="H70" s="38">
        <v>39375</v>
      </c>
      <c r="I70" s="38">
        <v>0</v>
      </c>
      <c r="J70" s="38">
        <v>0</v>
      </c>
      <c r="L70" s="19">
        <f t="shared" ref="L70:L73" si="27">G70</f>
        <v>39375</v>
      </c>
      <c r="M70" s="18"/>
      <c r="N70" s="18"/>
      <c r="O70" s="18"/>
      <c r="P70" s="18"/>
      <c r="Q70" s="18"/>
    </row>
    <row r="71" spans="1:17" ht="15">
      <c r="A71" s="35" t="s">
        <v>82</v>
      </c>
      <c r="B71" s="35" t="s">
        <v>83</v>
      </c>
      <c r="C71" s="36" t="s">
        <v>76</v>
      </c>
      <c r="D71" s="37" t="s">
        <v>84</v>
      </c>
      <c r="E71" s="54"/>
      <c r="F71" s="50"/>
      <c r="G71" s="13">
        <f t="shared" si="26"/>
        <v>14595</v>
      </c>
      <c r="H71" s="38">
        <v>14595</v>
      </c>
      <c r="I71" s="38">
        <v>0</v>
      </c>
      <c r="J71" s="38">
        <v>0</v>
      </c>
      <c r="L71" s="19">
        <f t="shared" si="27"/>
        <v>14595</v>
      </c>
      <c r="M71" s="18"/>
      <c r="N71" s="18"/>
      <c r="O71" s="18"/>
      <c r="P71" s="18"/>
      <c r="Q71" s="18"/>
    </row>
    <row r="72" spans="1:17" ht="27.75" customHeight="1">
      <c r="A72" s="35" t="s">
        <v>78</v>
      </c>
      <c r="B72" s="35" t="s">
        <v>79</v>
      </c>
      <c r="C72" s="36" t="s">
        <v>80</v>
      </c>
      <c r="D72" s="37" t="s">
        <v>81</v>
      </c>
      <c r="E72" s="54"/>
      <c r="F72" s="50"/>
      <c r="G72" s="13">
        <f t="shared" si="26"/>
        <v>61686</v>
      </c>
      <c r="H72" s="38">
        <v>61686</v>
      </c>
      <c r="I72" s="38">
        <v>0</v>
      </c>
      <c r="J72" s="38">
        <v>0</v>
      </c>
      <c r="L72" s="19">
        <f t="shared" si="27"/>
        <v>61686</v>
      </c>
      <c r="M72" s="18"/>
      <c r="N72" s="18"/>
      <c r="O72" s="18"/>
      <c r="P72" s="18"/>
      <c r="Q72" s="18"/>
    </row>
    <row r="73" spans="1:17" ht="15">
      <c r="A73" s="47" t="s">
        <v>21</v>
      </c>
      <c r="B73" s="50" t="s">
        <v>22</v>
      </c>
      <c r="C73" s="50" t="s">
        <v>23</v>
      </c>
      <c r="D73" s="54" t="s">
        <v>24</v>
      </c>
      <c r="E73" s="54"/>
      <c r="F73" s="50"/>
      <c r="G73" s="13">
        <f t="shared" si="26"/>
        <v>370000</v>
      </c>
      <c r="H73" s="38">
        <v>370000</v>
      </c>
      <c r="I73" s="38">
        <v>0</v>
      </c>
      <c r="J73" s="38">
        <v>0</v>
      </c>
      <c r="L73" s="19">
        <f t="shared" si="27"/>
        <v>370000</v>
      </c>
      <c r="M73" s="18"/>
      <c r="N73" s="18"/>
      <c r="O73" s="18"/>
      <c r="P73" s="18"/>
      <c r="Q73" s="18"/>
    </row>
    <row r="74" spans="1:17" ht="43.5" customHeight="1">
      <c r="A74" s="47"/>
      <c r="B74" s="50"/>
      <c r="C74" s="50"/>
      <c r="D74" s="54"/>
      <c r="E74" s="58" t="s">
        <v>121</v>
      </c>
      <c r="F74" s="59" t="s">
        <v>169</v>
      </c>
      <c r="G74" s="11">
        <f>G76</f>
        <v>2130071</v>
      </c>
      <c r="H74" s="41">
        <f>H76</f>
        <v>2130071</v>
      </c>
      <c r="I74" s="41">
        <f t="shared" ref="I74:J74" si="28">I76</f>
        <v>0</v>
      </c>
      <c r="J74" s="41">
        <f t="shared" si="28"/>
        <v>0</v>
      </c>
      <c r="L74" s="18"/>
      <c r="M74" s="18"/>
      <c r="N74" s="18"/>
      <c r="O74" s="18"/>
      <c r="P74" s="18"/>
      <c r="Q74" s="18"/>
    </row>
    <row r="75" spans="1:17" ht="15">
      <c r="A75" s="47"/>
      <c r="B75" s="50"/>
      <c r="C75" s="50"/>
      <c r="D75" s="54"/>
      <c r="E75" s="47" t="s">
        <v>49</v>
      </c>
      <c r="F75" s="17"/>
      <c r="G75" s="11"/>
      <c r="H75" s="41"/>
      <c r="I75" s="38"/>
      <c r="J75" s="38"/>
      <c r="L75" s="18"/>
      <c r="M75" s="18"/>
      <c r="N75" s="18"/>
      <c r="O75" s="18"/>
      <c r="P75" s="18"/>
      <c r="Q75" s="18"/>
    </row>
    <row r="76" spans="1:17" ht="25.5">
      <c r="A76" s="48" t="s">
        <v>8</v>
      </c>
      <c r="B76" s="17" t="s">
        <v>9</v>
      </c>
      <c r="C76" s="17" t="s">
        <v>9</v>
      </c>
      <c r="D76" s="16" t="s">
        <v>122</v>
      </c>
      <c r="E76" s="54"/>
      <c r="F76" s="50"/>
      <c r="G76" s="11">
        <f>G77</f>
        <v>2130071</v>
      </c>
      <c r="H76" s="41">
        <f>H77</f>
        <v>2130071</v>
      </c>
      <c r="I76" s="41">
        <f t="shared" ref="I76:J77" si="29">I77</f>
        <v>0</v>
      </c>
      <c r="J76" s="41">
        <f t="shared" si="29"/>
        <v>0</v>
      </c>
      <c r="L76" s="18"/>
      <c r="M76" s="18"/>
      <c r="N76" s="18"/>
      <c r="O76" s="18"/>
      <c r="P76" s="18"/>
      <c r="Q76" s="18"/>
    </row>
    <row r="77" spans="1:17" ht="25.5">
      <c r="A77" s="49" t="s">
        <v>48</v>
      </c>
      <c r="B77" s="17"/>
      <c r="C77" s="17"/>
      <c r="D77" s="16" t="s">
        <v>122</v>
      </c>
      <c r="E77" s="54"/>
      <c r="F77" s="50"/>
      <c r="G77" s="11">
        <f>G78</f>
        <v>2130071</v>
      </c>
      <c r="H77" s="41">
        <f>H78</f>
        <v>2130071</v>
      </c>
      <c r="I77" s="41">
        <f t="shared" si="29"/>
        <v>0</v>
      </c>
      <c r="J77" s="41">
        <f t="shared" si="29"/>
        <v>0</v>
      </c>
      <c r="L77" s="18"/>
      <c r="M77" s="18"/>
      <c r="N77" s="18"/>
      <c r="O77" s="18"/>
      <c r="P77" s="18"/>
      <c r="Q77" s="18"/>
    </row>
    <row r="78" spans="1:17" ht="25.5">
      <c r="A78" s="47" t="s">
        <v>25</v>
      </c>
      <c r="B78" s="50" t="s">
        <v>26</v>
      </c>
      <c r="C78" s="50" t="s">
        <v>27</v>
      </c>
      <c r="D78" s="53" t="s">
        <v>28</v>
      </c>
      <c r="E78" s="54"/>
      <c r="F78" s="50"/>
      <c r="G78" s="13">
        <f t="shared" ref="G78" si="30">H78+I78</f>
        <v>2130071</v>
      </c>
      <c r="H78" s="38">
        <v>2130071</v>
      </c>
      <c r="I78" s="38">
        <v>0</v>
      </c>
      <c r="J78" s="38">
        <v>0</v>
      </c>
      <c r="L78" s="19">
        <f>G78</f>
        <v>2130071</v>
      </c>
      <c r="M78" s="18"/>
      <c r="N78" s="18"/>
      <c r="O78" s="18"/>
      <c r="P78" s="18"/>
      <c r="Q78" s="18"/>
    </row>
    <row r="79" spans="1:17" ht="45" customHeight="1">
      <c r="A79" s="47"/>
      <c r="B79" s="50"/>
      <c r="C79" s="50"/>
      <c r="D79" s="54"/>
      <c r="E79" s="16" t="s">
        <v>208</v>
      </c>
      <c r="F79" s="17" t="s">
        <v>209</v>
      </c>
      <c r="G79" s="11">
        <f>G81</f>
        <v>7510457</v>
      </c>
      <c r="H79" s="41">
        <f>H81</f>
        <v>7510457</v>
      </c>
      <c r="I79" s="41">
        <f t="shared" ref="I79:J79" si="31">I81</f>
        <v>0</v>
      </c>
      <c r="J79" s="41">
        <f t="shared" si="31"/>
        <v>0</v>
      </c>
      <c r="L79" s="18"/>
      <c r="M79" s="18"/>
      <c r="N79" s="18"/>
      <c r="O79" s="18"/>
      <c r="P79" s="18"/>
      <c r="Q79" s="18"/>
    </row>
    <row r="80" spans="1:17" ht="15">
      <c r="A80" s="47"/>
      <c r="B80" s="50"/>
      <c r="C80" s="50"/>
      <c r="D80" s="54"/>
      <c r="E80" s="47" t="s">
        <v>49</v>
      </c>
      <c r="F80" s="17"/>
      <c r="G80" s="11"/>
      <c r="H80" s="41"/>
      <c r="I80" s="38"/>
      <c r="J80" s="38"/>
      <c r="L80" s="18"/>
      <c r="M80" s="18"/>
      <c r="N80" s="18"/>
      <c r="O80" s="18"/>
      <c r="P80" s="18"/>
      <c r="Q80" s="18"/>
    </row>
    <row r="81" spans="1:17" ht="25.5">
      <c r="A81" s="48" t="s">
        <v>8</v>
      </c>
      <c r="B81" s="17" t="s">
        <v>9</v>
      </c>
      <c r="C81" s="17" t="s">
        <v>9</v>
      </c>
      <c r="D81" s="16" t="s">
        <v>122</v>
      </c>
      <c r="E81" s="54"/>
      <c r="F81" s="50"/>
      <c r="G81" s="11">
        <f>G82</f>
        <v>7510457</v>
      </c>
      <c r="H81" s="41">
        <f>H82</f>
        <v>7510457</v>
      </c>
      <c r="I81" s="41">
        <f t="shared" ref="I81:J81" si="32">I82</f>
        <v>0</v>
      </c>
      <c r="J81" s="41">
        <f t="shared" si="32"/>
        <v>0</v>
      </c>
      <c r="L81" s="18"/>
      <c r="M81" s="18"/>
      <c r="N81" s="18"/>
      <c r="O81" s="18"/>
      <c r="P81" s="18"/>
      <c r="Q81" s="18"/>
    </row>
    <row r="82" spans="1:17" ht="25.5">
      <c r="A82" s="49" t="s">
        <v>48</v>
      </c>
      <c r="B82" s="17"/>
      <c r="C82" s="17"/>
      <c r="D82" s="16" t="s">
        <v>122</v>
      </c>
      <c r="E82" s="54"/>
      <c r="F82" s="50"/>
      <c r="G82" s="11">
        <f>SUM(G83:G86)</f>
        <v>7510457</v>
      </c>
      <c r="H82" s="66">
        <f>SUM(H83:H86)</f>
        <v>7510457</v>
      </c>
      <c r="I82" s="66">
        <f>SUM(I83:I86)</f>
        <v>0</v>
      </c>
      <c r="J82" s="66">
        <f>SUM(J83:J86)</f>
        <v>0</v>
      </c>
      <c r="L82" s="18"/>
      <c r="M82" s="18"/>
      <c r="N82" s="18"/>
      <c r="O82" s="18"/>
      <c r="P82" s="18"/>
      <c r="Q82" s="18"/>
    </row>
    <row r="83" spans="1:17" ht="33.75" customHeight="1">
      <c r="A83" s="35" t="s">
        <v>53</v>
      </c>
      <c r="B83" s="35" t="s">
        <v>54</v>
      </c>
      <c r="C83" s="36" t="s">
        <v>55</v>
      </c>
      <c r="D83" s="37" t="s">
        <v>56</v>
      </c>
      <c r="E83" s="54"/>
      <c r="F83" s="50"/>
      <c r="G83" s="13">
        <f t="shared" ref="G83:G85" si="33">H83+I83</f>
        <v>6041753</v>
      </c>
      <c r="H83" s="38">
        <v>6041753</v>
      </c>
      <c r="I83" s="38">
        <v>0</v>
      </c>
      <c r="J83" s="38">
        <v>0</v>
      </c>
      <c r="L83" s="19">
        <f t="shared" ref="L83:L84" si="34">G83</f>
        <v>6041753</v>
      </c>
      <c r="M83" s="19"/>
      <c r="N83" s="18"/>
      <c r="O83" s="19"/>
      <c r="P83" s="18"/>
      <c r="Q83" s="18"/>
    </row>
    <row r="84" spans="1:17" ht="15">
      <c r="A84" s="52" t="s">
        <v>41</v>
      </c>
      <c r="B84" s="50">
        <v>6030</v>
      </c>
      <c r="C84" s="36" t="s">
        <v>55</v>
      </c>
      <c r="D84" s="54" t="s">
        <v>47</v>
      </c>
      <c r="E84" s="54"/>
      <c r="F84" s="50"/>
      <c r="G84" s="13">
        <f t="shared" si="33"/>
        <v>386040</v>
      </c>
      <c r="H84" s="38">
        <v>386040</v>
      </c>
      <c r="I84" s="38">
        <v>0</v>
      </c>
      <c r="J84" s="38">
        <v>0</v>
      </c>
      <c r="L84" s="19">
        <f t="shared" si="34"/>
        <v>386040</v>
      </c>
      <c r="M84" s="19"/>
      <c r="N84" s="18"/>
      <c r="O84" s="19"/>
      <c r="P84" s="18"/>
      <c r="Q84" s="18"/>
    </row>
    <row r="85" spans="1:17" ht="15">
      <c r="A85" s="35" t="s">
        <v>176</v>
      </c>
      <c r="B85" s="35" t="s">
        <v>177</v>
      </c>
      <c r="C85" s="36" t="s">
        <v>55</v>
      </c>
      <c r="D85" s="37" t="s">
        <v>178</v>
      </c>
      <c r="E85" s="54"/>
      <c r="F85" s="50"/>
      <c r="G85" s="13">
        <f t="shared" si="33"/>
        <v>1082664</v>
      </c>
      <c r="H85" s="38">
        <v>1082664</v>
      </c>
      <c r="I85" s="38">
        <v>0</v>
      </c>
      <c r="J85" s="38">
        <v>0</v>
      </c>
      <c r="L85" s="19"/>
      <c r="M85" s="19"/>
      <c r="N85" s="18"/>
      <c r="O85" s="19"/>
      <c r="P85" s="18"/>
      <c r="Q85" s="18"/>
    </row>
    <row r="86" spans="1:17" ht="15" hidden="1" customHeight="1">
      <c r="A86" s="35" t="s">
        <v>114</v>
      </c>
      <c r="B86" s="35" t="s">
        <v>115</v>
      </c>
      <c r="C86" s="36" t="s">
        <v>116</v>
      </c>
      <c r="D86" s="37" t="s">
        <v>117</v>
      </c>
      <c r="E86" s="54"/>
      <c r="F86" s="50"/>
      <c r="G86" s="13">
        <f>H86+I86</f>
        <v>0</v>
      </c>
      <c r="H86" s="38">
        <v>0</v>
      </c>
      <c r="I86" s="38">
        <v>0</v>
      </c>
      <c r="J86" s="38">
        <v>0</v>
      </c>
      <c r="L86" s="19">
        <f>G86</f>
        <v>0</v>
      </c>
      <c r="M86" s="19"/>
      <c r="N86" s="18"/>
      <c r="O86" s="19"/>
      <c r="P86" s="18"/>
      <c r="Q86" s="18"/>
    </row>
    <row r="87" spans="1:17" ht="43.5" customHeight="1">
      <c r="A87" s="47"/>
      <c r="B87" s="50"/>
      <c r="C87" s="50"/>
      <c r="D87" s="54"/>
      <c r="E87" s="16" t="s">
        <v>137</v>
      </c>
      <c r="F87" s="17" t="s">
        <v>215</v>
      </c>
      <c r="G87" s="11">
        <f>G89</f>
        <v>5959728</v>
      </c>
      <c r="H87" s="41">
        <f>H89</f>
        <v>5959728</v>
      </c>
      <c r="I87" s="41">
        <f>I89</f>
        <v>0</v>
      </c>
      <c r="J87" s="41">
        <f>J89</f>
        <v>0</v>
      </c>
      <c r="L87" s="18"/>
      <c r="M87" s="19"/>
      <c r="N87" s="18"/>
      <c r="O87" s="18"/>
      <c r="P87" s="18"/>
      <c r="Q87" s="18"/>
    </row>
    <row r="88" spans="1:17" ht="14.25">
      <c r="A88" s="47"/>
      <c r="B88" s="50"/>
      <c r="C88" s="50"/>
      <c r="D88" s="54"/>
      <c r="E88" s="47" t="s">
        <v>49</v>
      </c>
      <c r="F88" s="17"/>
      <c r="G88" s="11"/>
      <c r="H88" s="41"/>
      <c r="I88" s="41"/>
      <c r="J88" s="41"/>
      <c r="L88" s="18"/>
      <c r="M88" s="18"/>
      <c r="N88" s="18"/>
      <c r="O88" s="18"/>
      <c r="P88" s="18"/>
      <c r="Q88" s="18"/>
    </row>
    <row r="89" spans="1:17" ht="25.5">
      <c r="A89" s="48" t="s">
        <v>8</v>
      </c>
      <c r="B89" s="17" t="s">
        <v>9</v>
      </c>
      <c r="C89" s="17" t="s">
        <v>9</v>
      </c>
      <c r="D89" s="16" t="s">
        <v>122</v>
      </c>
      <c r="E89" s="54"/>
      <c r="F89" s="50"/>
      <c r="G89" s="11">
        <f>G90</f>
        <v>5959728</v>
      </c>
      <c r="H89" s="41">
        <f>H90</f>
        <v>5959728</v>
      </c>
      <c r="I89" s="41">
        <f>I90</f>
        <v>0</v>
      </c>
      <c r="J89" s="41">
        <f>J90</f>
        <v>0</v>
      </c>
      <c r="L89" s="18"/>
      <c r="M89" s="18"/>
      <c r="N89" s="18"/>
      <c r="O89" s="18"/>
      <c r="P89" s="18"/>
      <c r="Q89" s="18"/>
    </row>
    <row r="90" spans="1:17" ht="25.5">
      <c r="A90" s="49" t="s">
        <v>48</v>
      </c>
      <c r="B90" s="17"/>
      <c r="C90" s="17"/>
      <c r="D90" s="16" t="s">
        <v>122</v>
      </c>
      <c r="E90" s="54"/>
      <c r="F90" s="50"/>
      <c r="G90" s="11">
        <f>SUM(G91:G92)</f>
        <v>5959728</v>
      </c>
      <c r="H90" s="41">
        <f>SUM(H91:H92)</f>
        <v>5959728</v>
      </c>
      <c r="I90" s="41">
        <f t="shared" ref="I90:J90" si="35">SUM(I91:I92)</f>
        <v>0</v>
      </c>
      <c r="J90" s="41">
        <f t="shared" si="35"/>
        <v>0</v>
      </c>
      <c r="L90" s="18"/>
      <c r="M90" s="18"/>
      <c r="N90" s="18"/>
      <c r="O90" s="18"/>
      <c r="P90" s="18"/>
      <c r="Q90" s="18"/>
    </row>
    <row r="91" spans="1:17" ht="15">
      <c r="A91" s="35" t="s">
        <v>41</v>
      </c>
      <c r="B91" s="35" t="s">
        <v>148</v>
      </c>
      <c r="C91" s="36" t="s">
        <v>55</v>
      </c>
      <c r="D91" s="37" t="s">
        <v>47</v>
      </c>
      <c r="E91" s="54"/>
      <c r="F91" s="50"/>
      <c r="G91" s="13">
        <f>H91+I91</f>
        <v>3959728</v>
      </c>
      <c r="H91" s="38">
        <v>3959728</v>
      </c>
      <c r="I91" s="38">
        <v>0</v>
      </c>
      <c r="J91" s="38">
        <v>0</v>
      </c>
      <c r="L91" s="19">
        <f t="shared" ref="L91" si="36">G91</f>
        <v>3959728</v>
      </c>
      <c r="M91" s="18"/>
      <c r="N91" s="18"/>
      <c r="O91" s="18"/>
      <c r="P91" s="18"/>
      <c r="Q91" s="18"/>
    </row>
    <row r="92" spans="1:17" ht="25.5">
      <c r="A92" s="35" t="s">
        <v>199</v>
      </c>
      <c r="B92" s="35">
        <v>7461</v>
      </c>
      <c r="C92" s="85" t="s">
        <v>200</v>
      </c>
      <c r="D92" s="72" t="s">
        <v>201</v>
      </c>
      <c r="E92" s="54"/>
      <c r="F92" s="50"/>
      <c r="G92" s="13">
        <f t="shared" ref="G92" si="37">H92+I92</f>
        <v>2000000</v>
      </c>
      <c r="H92" s="38">
        <v>2000000</v>
      </c>
      <c r="I92" s="38">
        <v>0</v>
      </c>
      <c r="J92" s="38">
        <v>0</v>
      </c>
      <c r="L92" s="19"/>
      <c r="M92" s="18"/>
      <c r="N92" s="18"/>
      <c r="O92" s="18"/>
      <c r="P92" s="18"/>
      <c r="Q92" s="18"/>
    </row>
    <row r="93" spans="1:17" ht="45" customHeight="1">
      <c r="A93" s="47"/>
      <c r="B93" s="50"/>
      <c r="C93" s="50"/>
      <c r="D93" s="54"/>
      <c r="E93" s="16" t="s">
        <v>85</v>
      </c>
      <c r="F93" s="17" t="s">
        <v>172</v>
      </c>
      <c r="G93" s="11">
        <f>G95</f>
        <v>150000</v>
      </c>
      <c r="H93" s="41">
        <f>H95</f>
        <v>150000</v>
      </c>
      <c r="I93" s="41">
        <f t="shared" ref="I93:J93" si="38">I95</f>
        <v>0</v>
      </c>
      <c r="J93" s="41">
        <f t="shared" si="38"/>
        <v>0</v>
      </c>
      <c r="L93" s="18"/>
      <c r="M93" s="18"/>
      <c r="N93" s="18"/>
      <c r="O93" s="18"/>
      <c r="P93" s="18"/>
      <c r="Q93" s="18"/>
    </row>
    <row r="94" spans="1:17" ht="14.25">
      <c r="A94" s="47"/>
      <c r="B94" s="50"/>
      <c r="C94" s="50"/>
      <c r="D94" s="54"/>
      <c r="E94" s="47" t="s">
        <v>49</v>
      </c>
      <c r="F94" s="17"/>
      <c r="G94" s="11"/>
      <c r="H94" s="41"/>
      <c r="I94" s="41"/>
      <c r="J94" s="41"/>
      <c r="L94" s="18"/>
      <c r="M94" s="18"/>
      <c r="N94" s="18"/>
      <c r="O94" s="18"/>
      <c r="P94" s="18"/>
      <c r="Q94" s="18"/>
    </row>
    <row r="95" spans="1:17" ht="25.5">
      <c r="A95" s="48" t="s">
        <v>8</v>
      </c>
      <c r="B95" s="17" t="s">
        <v>9</v>
      </c>
      <c r="C95" s="17" t="s">
        <v>9</v>
      </c>
      <c r="D95" s="16" t="s">
        <v>122</v>
      </c>
      <c r="E95" s="54"/>
      <c r="F95" s="50"/>
      <c r="G95" s="11">
        <f>G96</f>
        <v>150000</v>
      </c>
      <c r="H95" s="41">
        <f>H96</f>
        <v>150000</v>
      </c>
      <c r="I95" s="41">
        <f t="shared" ref="I95:J96" si="39">I96</f>
        <v>0</v>
      </c>
      <c r="J95" s="41">
        <f t="shared" si="39"/>
        <v>0</v>
      </c>
      <c r="L95" s="18"/>
      <c r="M95" s="18"/>
      <c r="N95" s="18"/>
      <c r="O95" s="18"/>
      <c r="P95" s="18"/>
      <c r="Q95" s="18"/>
    </row>
    <row r="96" spans="1:17" ht="25.5">
      <c r="A96" s="49" t="s">
        <v>48</v>
      </c>
      <c r="B96" s="17"/>
      <c r="C96" s="17"/>
      <c r="D96" s="16" t="s">
        <v>122</v>
      </c>
      <c r="E96" s="54"/>
      <c r="F96" s="50"/>
      <c r="G96" s="11">
        <f>SUM(G97:G97)</f>
        <v>150000</v>
      </c>
      <c r="H96" s="41">
        <f>SUM(H97:H97)</f>
        <v>150000</v>
      </c>
      <c r="I96" s="41">
        <f t="shared" si="39"/>
        <v>0</v>
      </c>
      <c r="J96" s="41">
        <f t="shared" si="39"/>
        <v>0</v>
      </c>
      <c r="L96" s="18"/>
      <c r="M96" s="18"/>
      <c r="N96" s="18"/>
      <c r="O96" s="18"/>
      <c r="P96" s="18"/>
      <c r="Q96" s="18"/>
    </row>
    <row r="97" spans="1:17" ht="15">
      <c r="A97" s="47" t="s">
        <v>29</v>
      </c>
      <c r="B97" s="50" t="s">
        <v>30</v>
      </c>
      <c r="C97" s="50" t="s">
        <v>31</v>
      </c>
      <c r="D97" s="54" t="s">
        <v>32</v>
      </c>
      <c r="E97" s="54"/>
      <c r="F97" s="50"/>
      <c r="G97" s="13">
        <f t="shared" ref="G97" si="40">H97+I97</f>
        <v>150000</v>
      </c>
      <c r="H97" s="38">
        <v>150000</v>
      </c>
      <c r="I97" s="38">
        <v>0</v>
      </c>
      <c r="J97" s="38">
        <v>0</v>
      </c>
      <c r="L97" s="19">
        <f t="shared" ref="L97" si="41">G97</f>
        <v>150000</v>
      </c>
      <c r="M97" s="18"/>
      <c r="N97" s="18"/>
      <c r="O97" s="18"/>
      <c r="P97" s="18"/>
      <c r="Q97" s="18"/>
    </row>
    <row r="98" spans="1:17" ht="51" hidden="1">
      <c r="A98" s="47"/>
      <c r="B98" s="50"/>
      <c r="C98" s="50"/>
      <c r="D98" s="54"/>
      <c r="E98" s="16" t="s">
        <v>95</v>
      </c>
      <c r="F98" s="17" t="s">
        <v>107</v>
      </c>
      <c r="G98" s="11">
        <f>G100</f>
        <v>0</v>
      </c>
      <c r="H98" s="41">
        <f>H100</f>
        <v>0</v>
      </c>
      <c r="I98" s="41">
        <f>I100</f>
        <v>0</v>
      </c>
      <c r="J98" s="41">
        <f>J100</f>
        <v>0</v>
      </c>
      <c r="L98" s="18"/>
      <c r="M98" s="18"/>
      <c r="N98" s="18"/>
      <c r="O98" s="18"/>
      <c r="P98" s="18"/>
      <c r="Q98" s="18"/>
    </row>
    <row r="99" spans="1:17" ht="14.25" hidden="1">
      <c r="A99" s="47"/>
      <c r="B99" s="50"/>
      <c r="C99" s="50"/>
      <c r="D99" s="54"/>
      <c r="E99" s="47" t="s">
        <v>49</v>
      </c>
      <c r="F99" s="17"/>
      <c r="G99" s="11"/>
      <c r="H99" s="41"/>
      <c r="I99" s="41"/>
      <c r="J99" s="41"/>
      <c r="L99" s="18"/>
      <c r="M99" s="18"/>
      <c r="N99" s="18"/>
      <c r="O99" s="18"/>
      <c r="P99" s="18"/>
      <c r="Q99" s="18"/>
    </row>
    <row r="100" spans="1:17" ht="25.5" hidden="1">
      <c r="A100" s="48" t="s">
        <v>8</v>
      </c>
      <c r="B100" s="17" t="s">
        <v>9</v>
      </c>
      <c r="C100" s="17" t="s">
        <v>9</v>
      </c>
      <c r="D100" s="16" t="s">
        <v>122</v>
      </c>
      <c r="E100" s="54"/>
      <c r="F100" s="50"/>
      <c r="G100" s="11">
        <f>G101</f>
        <v>0</v>
      </c>
      <c r="H100" s="41">
        <f>H101</f>
        <v>0</v>
      </c>
      <c r="I100" s="41">
        <f>I101</f>
        <v>0</v>
      </c>
      <c r="J100" s="41">
        <f>J101</f>
        <v>0</v>
      </c>
      <c r="L100" s="18"/>
      <c r="M100" s="18"/>
      <c r="N100" s="18"/>
      <c r="O100" s="18"/>
      <c r="P100" s="18"/>
      <c r="Q100" s="18"/>
    </row>
    <row r="101" spans="1:17" ht="25.5" hidden="1">
      <c r="A101" s="49" t="s">
        <v>48</v>
      </c>
      <c r="B101" s="17"/>
      <c r="C101" s="17"/>
      <c r="D101" s="16" t="s">
        <v>122</v>
      </c>
      <c r="E101" s="54"/>
      <c r="F101" s="50"/>
      <c r="G101" s="11">
        <f>SUM(G102)</f>
        <v>0</v>
      </c>
      <c r="H101" s="41">
        <f>SUM(H102)</f>
        <v>0</v>
      </c>
      <c r="I101" s="41">
        <f t="shared" ref="I101:J101" si="42">SUM(I102)</f>
        <v>0</v>
      </c>
      <c r="J101" s="41">
        <f t="shared" si="42"/>
        <v>0</v>
      </c>
      <c r="L101" s="18"/>
      <c r="M101" s="18"/>
      <c r="N101" s="18"/>
      <c r="O101" s="18"/>
      <c r="P101" s="18"/>
      <c r="Q101" s="18"/>
    </row>
    <row r="102" spans="1:17" ht="25.5" hidden="1">
      <c r="A102" s="52" t="s">
        <v>92</v>
      </c>
      <c r="B102" s="50">
        <v>7350</v>
      </c>
      <c r="C102" s="35" t="s">
        <v>33</v>
      </c>
      <c r="D102" s="53" t="s">
        <v>94</v>
      </c>
      <c r="E102" s="54"/>
      <c r="F102" s="50"/>
      <c r="G102" s="13">
        <f t="shared" ref="G102" si="43">H102+I102</f>
        <v>0</v>
      </c>
      <c r="H102" s="38">
        <v>0</v>
      </c>
      <c r="I102" s="38">
        <v>0</v>
      </c>
      <c r="J102" s="38">
        <v>0</v>
      </c>
      <c r="L102" s="18"/>
      <c r="M102" s="18"/>
      <c r="N102" s="18"/>
      <c r="O102" s="18"/>
      <c r="P102" s="18"/>
      <c r="Q102" s="18"/>
    </row>
    <row r="103" spans="1:17" s="100" customFormat="1" ht="55.5" hidden="1" customHeight="1">
      <c r="A103" s="92"/>
      <c r="B103" s="93"/>
      <c r="C103" s="93"/>
      <c r="D103" s="54"/>
      <c r="E103" s="95" t="s">
        <v>132</v>
      </c>
      <c r="F103" s="107" t="s">
        <v>168</v>
      </c>
      <c r="G103" s="123">
        <f>G105</f>
        <v>0</v>
      </c>
      <c r="H103" s="41">
        <f>H105</f>
        <v>0</v>
      </c>
      <c r="I103" s="125">
        <f t="shared" ref="I103:J103" si="44">I105</f>
        <v>0</v>
      </c>
      <c r="J103" s="125">
        <f t="shared" si="44"/>
        <v>0</v>
      </c>
      <c r="L103" s="102"/>
      <c r="M103" s="102"/>
      <c r="N103" s="102"/>
      <c r="O103" s="102"/>
      <c r="P103" s="102"/>
      <c r="Q103" s="102"/>
    </row>
    <row r="104" spans="1:17" s="100" customFormat="1" ht="15" hidden="1">
      <c r="A104" s="92"/>
      <c r="B104" s="93"/>
      <c r="C104" s="93"/>
      <c r="D104" s="54"/>
      <c r="E104" s="92" t="s">
        <v>49</v>
      </c>
      <c r="F104" s="107"/>
      <c r="G104" s="97"/>
      <c r="H104" s="41"/>
      <c r="I104" s="122"/>
      <c r="J104" s="122"/>
      <c r="L104" s="102"/>
      <c r="M104" s="102"/>
      <c r="N104" s="102"/>
      <c r="O104" s="102"/>
      <c r="P104" s="102"/>
      <c r="Q104" s="102"/>
    </row>
    <row r="105" spans="1:17" s="100" customFormat="1" ht="25.5" hidden="1">
      <c r="A105" s="106" t="s">
        <v>8</v>
      </c>
      <c r="B105" s="107" t="s">
        <v>9</v>
      </c>
      <c r="C105" s="107" t="s">
        <v>9</v>
      </c>
      <c r="D105" s="16" t="s">
        <v>122</v>
      </c>
      <c r="E105" s="108"/>
      <c r="F105" s="93"/>
      <c r="G105" s="123">
        <f>G106</f>
        <v>0</v>
      </c>
      <c r="H105" s="41">
        <f>H106</f>
        <v>0</v>
      </c>
      <c r="I105" s="125">
        <f t="shared" ref="I105:J105" si="45">I106</f>
        <v>0</v>
      </c>
      <c r="J105" s="125">
        <f t="shared" si="45"/>
        <v>0</v>
      </c>
      <c r="L105" s="102"/>
      <c r="M105" s="102"/>
      <c r="N105" s="102"/>
      <c r="O105" s="102"/>
      <c r="P105" s="102"/>
      <c r="Q105" s="102"/>
    </row>
    <row r="106" spans="1:17" s="100" customFormat="1" ht="25.5" hidden="1">
      <c r="A106" s="126" t="s">
        <v>48</v>
      </c>
      <c r="B106" s="107"/>
      <c r="C106" s="107"/>
      <c r="D106" s="16" t="s">
        <v>122</v>
      </c>
      <c r="E106" s="108"/>
      <c r="F106" s="93"/>
      <c r="G106" s="123">
        <f>SUM(G107:G113)</f>
        <v>0</v>
      </c>
      <c r="H106" s="150">
        <f>SUM(H107:H113)</f>
        <v>0</v>
      </c>
      <c r="I106" s="127">
        <f>SUM(I107:I113)</f>
        <v>0</v>
      </c>
      <c r="J106" s="127">
        <f>SUM(J107:J113)</f>
        <v>0</v>
      </c>
      <c r="L106" s="102"/>
      <c r="M106" s="102"/>
      <c r="N106" s="102"/>
      <c r="O106" s="102"/>
      <c r="P106" s="102"/>
      <c r="Q106" s="102"/>
    </row>
    <row r="107" spans="1:17" s="100" customFormat="1" ht="15" hidden="1">
      <c r="A107" s="120" t="s">
        <v>63</v>
      </c>
      <c r="B107" s="120" t="s">
        <v>16</v>
      </c>
      <c r="C107" s="121" t="s">
        <v>65</v>
      </c>
      <c r="D107" s="37" t="s">
        <v>66</v>
      </c>
      <c r="E107" s="108"/>
      <c r="F107" s="93"/>
      <c r="G107" s="128">
        <f t="shared" ref="G107:G113" si="46">H107+I107</f>
        <v>0</v>
      </c>
      <c r="H107" s="151">
        <v>0</v>
      </c>
      <c r="I107" s="129"/>
      <c r="J107" s="129"/>
      <c r="L107" s="102"/>
      <c r="M107" s="102"/>
      <c r="N107" s="102"/>
      <c r="O107" s="102"/>
      <c r="P107" s="102"/>
      <c r="Q107" s="102"/>
    </row>
    <row r="108" spans="1:17" s="100" customFormat="1" ht="27.75" hidden="1" customHeight="1">
      <c r="A108" s="120" t="s">
        <v>64</v>
      </c>
      <c r="B108" s="120" t="s">
        <v>150</v>
      </c>
      <c r="C108" s="121" t="s">
        <v>67</v>
      </c>
      <c r="D108" s="37" t="s">
        <v>93</v>
      </c>
      <c r="E108" s="108"/>
      <c r="F108" s="93"/>
      <c r="G108" s="128">
        <f t="shared" si="46"/>
        <v>0</v>
      </c>
      <c r="H108" s="151">
        <v>0</v>
      </c>
      <c r="I108" s="129"/>
      <c r="J108" s="129"/>
      <c r="L108" s="102"/>
      <c r="M108" s="102"/>
      <c r="N108" s="102"/>
      <c r="O108" s="102"/>
      <c r="P108" s="102"/>
      <c r="Q108" s="102"/>
    </row>
    <row r="109" spans="1:17" s="100" customFormat="1" ht="15" hidden="1">
      <c r="A109" s="120" t="s">
        <v>139</v>
      </c>
      <c r="B109" s="120" t="s">
        <v>140</v>
      </c>
      <c r="C109" s="121" t="s">
        <v>12</v>
      </c>
      <c r="D109" s="37" t="s">
        <v>141</v>
      </c>
      <c r="E109" s="108"/>
      <c r="F109" s="93"/>
      <c r="G109" s="103">
        <f t="shared" si="46"/>
        <v>0</v>
      </c>
      <c r="H109" s="151">
        <v>0</v>
      </c>
      <c r="I109" s="122"/>
      <c r="J109" s="122"/>
      <c r="L109" s="102"/>
      <c r="M109" s="102"/>
      <c r="N109" s="102"/>
      <c r="O109" s="102"/>
      <c r="P109" s="102"/>
      <c r="Q109" s="102"/>
    </row>
    <row r="110" spans="1:17" s="100" customFormat="1" ht="15" hidden="1">
      <c r="A110" s="120" t="s">
        <v>82</v>
      </c>
      <c r="B110" s="120" t="s">
        <v>83</v>
      </c>
      <c r="C110" s="121" t="s">
        <v>76</v>
      </c>
      <c r="D110" s="37" t="s">
        <v>84</v>
      </c>
      <c r="E110" s="108"/>
      <c r="F110" s="93"/>
      <c r="G110" s="103">
        <f t="shared" si="46"/>
        <v>0</v>
      </c>
      <c r="H110" s="151">
        <v>0</v>
      </c>
      <c r="I110" s="122"/>
      <c r="J110" s="122"/>
      <c r="L110" s="102"/>
      <c r="M110" s="102"/>
      <c r="N110" s="102"/>
      <c r="O110" s="102"/>
      <c r="P110" s="102"/>
      <c r="Q110" s="102"/>
    </row>
    <row r="111" spans="1:17" s="100" customFormat="1" ht="15" hidden="1">
      <c r="A111" s="120" t="s">
        <v>41</v>
      </c>
      <c r="B111" s="120" t="s">
        <v>148</v>
      </c>
      <c r="C111" s="121" t="s">
        <v>55</v>
      </c>
      <c r="D111" s="37" t="s">
        <v>47</v>
      </c>
      <c r="E111" s="108"/>
      <c r="F111" s="93"/>
      <c r="G111" s="103">
        <f t="shared" si="46"/>
        <v>0</v>
      </c>
      <c r="H111" s="151">
        <v>0</v>
      </c>
      <c r="I111" s="122"/>
      <c r="J111" s="122"/>
      <c r="L111" s="102"/>
      <c r="M111" s="102"/>
      <c r="N111" s="102"/>
      <c r="O111" s="102"/>
      <c r="P111" s="102"/>
      <c r="Q111" s="102"/>
    </row>
    <row r="112" spans="1:17" s="100" customFormat="1" ht="15" hidden="1">
      <c r="A112" s="120" t="s">
        <v>142</v>
      </c>
      <c r="B112" s="120" t="s">
        <v>143</v>
      </c>
      <c r="C112" s="121" t="s">
        <v>116</v>
      </c>
      <c r="D112" s="37" t="s">
        <v>147</v>
      </c>
      <c r="E112" s="108"/>
      <c r="F112" s="93"/>
      <c r="G112" s="103">
        <f t="shared" si="46"/>
        <v>0</v>
      </c>
      <c r="H112" s="151">
        <v>0</v>
      </c>
      <c r="I112" s="122"/>
      <c r="J112" s="122"/>
      <c r="L112" s="102"/>
      <c r="M112" s="102"/>
      <c r="N112" s="102"/>
      <c r="O112" s="102"/>
      <c r="P112" s="102"/>
      <c r="Q112" s="102"/>
    </row>
    <row r="113" spans="1:17" s="100" customFormat="1" ht="15" hidden="1">
      <c r="A113" s="120" t="s">
        <v>62</v>
      </c>
      <c r="B113" s="120" t="s">
        <v>145</v>
      </c>
      <c r="C113" s="121" t="s">
        <v>33</v>
      </c>
      <c r="D113" s="37" t="s">
        <v>146</v>
      </c>
      <c r="E113" s="108"/>
      <c r="F113" s="93"/>
      <c r="G113" s="103">
        <f t="shared" si="46"/>
        <v>0</v>
      </c>
      <c r="H113" s="38">
        <v>0</v>
      </c>
      <c r="I113" s="122"/>
      <c r="J113" s="122"/>
      <c r="L113" s="101">
        <f t="shared" ref="L113" si="47">G113</f>
        <v>0</v>
      </c>
      <c r="M113" s="102"/>
      <c r="N113" s="102"/>
      <c r="O113" s="102"/>
      <c r="P113" s="102"/>
      <c r="Q113" s="102"/>
    </row>
    <row r="114" spans="1:17" ht="42" customHeight="1">
      <c r="A114" s="47"/>
      <c r="B114" s="50"/>
      <c r="C114" s="50"/>
      <c r="D114" s="54"/>
      <c r="E114" s="60" t="s">
        <v>118</v>
      </c>
      <c r="F114" s="61" t="s">
        <v>167</v>
      </c>
      <c r="G114" s="11">
        <f>SUM(H114:I114)</f>
        <v>280800</v>
      </c>
      <c r="H114" s="44">
        <f>SUM(H116,H119)</f>
        <v>280800</v>
      </c>
      <c r="I114" s="44">
        <f t="shared" ref="I114:J114" si="48">SUM(I116,I119)</f>
        <v>0</v>
      </c>
      <c r="J114" s="44">
        <f t="shared" si="48"/>
        <v>0</v>
      </c>
      <c r="L114" s="18"/>
      <c r="M114" s="18"/>
      <c r="N114" s="18"/>
      <c r="O114" s="18"/>
      <c r="P114" s="18"/>
      <c r="Q114" s="18"/>
    </row>
    <row r="115" spans="1:17" ht="14.25">
      <c r="A115" s="47"/>
      <c r="B115" s="50"/>
      <c r="C115" s="50"/>
      <c r="D115" s="54"/>
      <c r="E115" s="47" t="s">
        <v>49</v>
      </c>
      <c r="F115" s="50"/>
      <c r="G115" s="11"/>
      <c r="H115" s="44"/>
      <c r="I115" s="44"/>
      <c r="J115" s="44"/>
      <c r="L115" s="18"/>
      <c r="M115" s="18"/>
      <c r="N115" s="18"/>
      <c r="O115" s="18"/>
      <c r="P115" s="18"/>
      <c r="Q115" s="18"/>
    </row>
    <row r="116" spans="1:17" ht="25.5">
      <c r="A116" s="48" t="s">
        <v>8</v>
      </c>
      <c r="B116" s="17" t="s">
        <v>9</v>
      </c>
      <c r="C116" s="17" t="s">
        <v>9</v>
      </c>
      <c r="D116" s="16" t="s">
        <v>122</v>
      </c>
      <c r="E116" s="54"/>
      <c r="F116" s="50"/>
      <c r="G116" s="11">
        <f>G117</f>
        <v>280800</v>
      </c>
      <c r="H116" s="41">
        <f>H117</f>
        <v>280800</v>
      </c>
      <c r="I116" s="41">
        <f t="shared" ref="I116:J116" si="49">I117</f>
        <v>0</v>
      </c>
      <c r="J116" s="41">
        <f t="shared" si="49"/>
        <v>0</v>
      </c>
      <c r="L116" s="18"/>
      <c r="M116" s="18"/>
      <c r="N116" s="18"/>
      <c r="O116" s="18"/>
      <c r="P116" s="18"/>
      <c r="Q116" s="18"/>
    </row>
    <row r="117" spans="1:17" ht="25.5">
      <c r="A117" s="49" t="s">
        <v>48</v>
      </c>
      <c r="B117" s="17"/>
      <c r="C117" s="17"/>
      <c r="D117" s="16" t="s">
        <v>122</v>
      </c>
      <c r="E117" s="54"/>
      <c r="F117" s="50"/>
      <c r="G117" s="11">
        <f>SUM(G118)</f>
        <v>280800</v>
      </c>
      <c r="H117" s="66">
        <f>SUM(H118)</f>
        <v>280800</v>
      </c>
      <c r="I117" s="66">
        <f t="shared" ref="I117:J117" si="50">SUM(I118)</f>
        <v>0</v>
      </c>
      <c r="J117" s="66">
        <f t="shared" si="50"/>
        <v>0</v>
      </c>
      <c r="L117" s="18"/>
      <c r="M117" s="18"/>
      <c r="N117" s="18"/>
      <c r="O117" s="18"/>
      <c r="P117" s="18"/>
      <c r="Q117" s="18"/>
    </row>
    <row r="118" spans="1:17" ht="15">
      <c r="A118" s="35" t="s">
        <v>100</v>
      </c>
      <c r="B118" s="35" t="s">
        <v>101</v>
      </c>
      <c r="C118" s="36" t="s">
        <v>102</v>
      </c>
      <c r="D118" s="37" t="s">
        <v>103</v>
      </c>
      <c r="E118" s="54"/>
      <c r="F118" s="50"/>
      <c r="G118" s="13">
        <f>SUM(H118:I118)</f>
        <v>280800</v>
      </c>
      <c r="H118" s="38">
        <v>280800</v>
      </c>
      <c r="I118" s="38">
        <v>0</v>
      </c>
      <c r="J118" s="38">
        <v>0</v>
      </c>
      <c r="L118" s="19">
        <f t="shared" ref="L118" si="51">G118</f>
        <v>280800</v>
      </c>
      <c r="M118" s="18"/>
      <c r="N118" s="18"/>
      <c r="O118" s="18"/>
      <c r="P118" s="18"/>
      <c r="Q118" s="18"/>
    </row>
    <row r="119" spans="1:17" s="8" customFormat="1" ht="25.5" hidden="1">
      <c r="A119" s="79" t="s">
        <v>35</v>
      </c>
      <c r="B119" s="80" t="s">
        <v>9</v>
      </c>
      <c r="C119" s="80" t="s">
        <v>9</v>
      </c>
      <c r="D119" s="16" t="s">
        <v>156</v>
      </c>
      <c r="E119" s="74"/>
      <c r="F119" s="75"/>
      <c r="G119" s="81">
        <f>SUM(H119:I119)</f>
        <v>0</v>
      </c>
      <c r="H119" s="41">
        <f>SUM(H120)</f>
        <v>0</v>
      </c>
      <c r="I119" s="82">
        <f>SUM(I120)</f>
        <v>0</v>
      </c>
      <c r="J119" s="82">
        <f t="shared" ref="J119" si="52">SUM(J120)</f>
        <v>0</v>
      </c>
      <c r="L119" s="78"/>
      <c r="M119" s="24"/>
      <c r="N119" s="24"/>
      <c r="O119" s="24"/>
      <c r="P119" s="24"/>
      <c r="Q119" s="24"/>
    </row>
    <row r="120" spans="1:17" s="8" customFormat="1" ht="25.5" hidden="1">
      <c r="A120" s="79">
        <v>3710000</v>
      </c>
      <c r="B120" s="80" t="s">
        <v>9</v>
      </c>
      <c r="C120" s="80" t="s">
        <v>9</v>
      </c>
      <c r="D120" s="16" t="s">
        <v>156</v>
      </c>
      <c r="E120" s="74"/>
      <c r="F120" s="75"/>
      <c r="G120" s="81">
        <f>SUM(H120:I120)</f>
        <v>0</v>
      </c>
      <c r="H120" s="41">
        <f>SUM(H121,H124)</f>
        <v>0</v>
      </c>
      <c r="I120" s="82">
        <f t="shared" ref="I120:J120" si="53">SUM(I121,I124)</f>
        <v>0</v>
      </c>
      <c r="J120" s="82">
        <f t="shared" si="53"/>
        <v>0</v>
      </c>
      <c r="L120" s="78"/>
      <c r="M120" s="24"/>
      <c r="N120" s="24"/>
      <c r="O120" s="24"/>
      <c r="P120" s="24"/>
      <c r="Q120" s="24"/>
    </row>
    <row r="121" spans="1:17" s="8" customFormat="1" ht="15" hidden="1">
      <c r="A121" s="83">
        <v>3719770</v>
      </c>
      <c r="B121" s="75">
        <v>9770</v>
      </c>
      <c r="C121" s="75" t="s">
        <v>36</v>
      </c>
      <c r="D121" s="56" t="s">
        <v>39</v>
      </c>
      <c r="E121" s="74"/>
      <c r="F121" s="75"/>
      <c r="G121" s="76">
        <f>SUM(H121:I121)</f>
        <v>0</v>
      </c>
      <c r="H121" s="38"/>
      <c r="I121" s="77"/>
      <c r="J121" s="77"/>
      <c r="L121" s="78"/>
      <c r="M121" s="24"/>
      <c r="N121" s="24"/>
      <c r="O121" s="24"/>
      <c r="P121" s="24"/>
      <c r="Q121" s="24"/>
    </row>
    <row r="122" spans="1:17" s="8" customFormat="1" ht="15" hidden="1">
      <c r="A122" s="83"/>
      <c r="B122" s="75"/>
      <c r="C122" s="75"/>
      <c r="D122" s="47" t="s">
        <v>49</v>
      </c>
      <c r="E122" s="74"/>
      <c r="F122" s="75"/>
      <c r="G122" s="76"/>
      <c r="H122" s="38"/>
      <c r="I122" s="77"/>
      <c r="J122" s="77"/>
      <c r="L122" s="78"/>
      <c r="M122" s="24"/>
      <c r="N122" s="24"/>
      <c r="O122" s="24"/>
      <c r="P122" s="24"/>
      <c r="Q122" s="24"/>
    </row>
    <row r="123" spans="1:17" s="8" customFormat="1" ht="51" hidden="1">
      <c r="A123" s="83"/>
      <c r="B123" s="75"/>
      <c r="C123" s="75"/>
      <c r="D123" s="57" t="s">
        <v>164</v>
      </c>
      <c r="E123" s="74"/>
      <c r="F123" s="75"/>
      <c r="G123" s="76">
        <f>SUM(H123:I123)</f>
        <v>0</v>
      </c>
      <c r="H123" s="38"/>
      <c r="I123" s="77"/>
      <c r="J123" s="77"/>
      <c r="L123" s="78"/>
      <c r="M123" s="24"/>
      <c r="N123" s="24"/>
      <c r="O123" s="24"/>
      <c r="P123" s="24"/>
      <c r="Q123" s="24"/>
    </row>
    <row r="124" spans="1:17" s="8" customFormat="1" ht="25.5" hidden="1">
      <c r="A124" s="83">
        <v>3719800</v>
      </c>
      <c r="B124" s="75">
        <v>9800</v>
      </c>
      <c r="C124" s="75" t="s">
        <v>36</v>
      </c>
      <c r="D124" s="62" t="s">
        <v>161</v>
      </c>
      <c r="E124" s="74"/>
      <c r="F124" s="75"/>
      <c r="G124" s="76">
        <f>SUM(H124:I124)</f>
        <v>0</v>
      </c>
      <c r="H124" s="42"/>
      <c r="I124" s="86"/>
      <c r="J124" s="86"/>
      <c r="L124" s="78"/>
      <c r="M124" s="24"/>
      <c r="N124" s="24"/>
      <c r="O124" s="24"/>
      <c r="P124" s="24"/>
      <c r="Q124" s="24"/>
    </row>
    <row r="125" spans="1:17" s="8" customFormat="1" ht="15" hidden="1">
      <c r="A125" s="83"/>
      <c r="B125" s="75"/>
      <c r="C125" s="75"/>
      <c r="D125" s="47" t="s">
        <v>49</v>
      </c>
      <c r="E125" s="74"/>
      <c r="F125" s="75"/>
      <c r="G125" s="76"/>
      <c r="H125" s="42"/>
      <c r="I125" s="86"/>
      <c r="J125" s="86"/>
      <c r="L125" s="78"/>
      <c r="M125" s="24"/>
      <c r="N125" s="24"/>
      <c r="O125" s="24"/>
      <c r="P125" s="24"/>
      <c r="Q125" s="24"/>
    </row>
    <row r="126" spans="1:17" s="8" customFormat="1" ht="38.25" hidden="1">
      <c r="A126" s="83"/>
      <c r="B126" s="75"/>
      <c r="C126" s="75"/>
      <c r="D126" s="57" t="s">
        <v>163</v>
      </c>
      <c r="E126" s="74"/>
      <c r="F126" s="75"/>
      <c r="G126" s="76">
        <f>SUM(H126:I126)</f>
        <v>0</v>
      </c>
      <c r="H126" s="42"/>
      <c r="I126" s="86"/>
      <c r="J126" s="86"/>
      <c r="L126" s="78"/>
      <c r="M126" s="24"/>
      <c r="N126" s="24"/>
      <c r="O126" s="24"/>
      <c r="P126" s="24"/>
      <c r="Q126" s="24"/>
    </row>
    <row r="127" spans="1:17" s="8" customFormat="1" ht="42.75" hidden="1" customHeight="1">
      <c r="A127" s="83"/>
      <c r="B127" s="75"/>
      <c r="C127" s="75"/>
      <c r="D127" s="57" t="s">
        <v>181</v>
      </c>
      <c r="E127" s="74"/>
      <c r="F127" s="75"/>
      <c r="G127" s="76">
        <f>SUM(H127:I127)</f>
        <v>0</v>
      </c>
      <c r="H127" s="42"/>
      <c r="I127" s="86"/>
      <c r="J127" s="86"/>
      <c r="L127" s="78"/>
      <c r="M127" s="24"/>
      <c r="N127" s="24"/>
      <c r="O127" s="24"/>
      <c r="P127" s="24"/>
      <c r="Q127" s="24"/>
    </row>
    <row r="128" spans="1:17" ht="46.5" customHeight="1">
      <c r="A128" s="47"/>
      <c r="B128" s="50"/>
      <c r="C128" s="50"/>
      <c r="D128" s="54"/>
      <c r="E128" s="16" t="s">
        <v>210</v>
      </c>
      <c r="F128" s="17" t="s">
        <v>211</v>
      </c>
      <c r="G128" s="39">
        <f>G130</f>
        <v>1467400</v>
      </c>
      <c r="H128" s="44">
        <f>H130</f>
        <v>0</v>
      </c>
      <c r="I128" s="64">
        <f t="shared" ref="I128:J128" si="54">I130</f>
        <v>1467400</v>
      </c>
      <c r="J128" s="41">
        <f t="shared" si="54"/>
        <v>0</v>
      </c>
      <c r="L128" s="18"/>
      <c r="M128" s="18"/>
      <c r="N128" s="18"/>
      <c r="O128" s="18"/>
      <c r="P128" s="18"/>
      <c r="Q128" s="18"/>
    </row>
    <row r="129" spans="1:17" ht="15">
      <c r="A129" s="47"/>
      <c r="B129" s="50"/>
      <c r="C129" s="50"/>
      <c r="D129" s="54"/>
      <c r="E129" s="47" t="s">
        <v>49</v>
      </c>
      <c r="F129" s="17"/>
      <c r="G129" s="11"/>
      <c r="H129" s="41"/>
      <c r="I129" s="38"/>
      <c r="J129" s="38"/>
      <c r="L129" s="18"/>
      <c r="M129" s="18"/>
      <c r="N129" s="18"/>
      <c r="O129" s="18"/>
      <c r="P129" s="18"/>
      <c r="Q129" s="18"/>
    </row>
    <row r="130" spans="1:17" ht="25.5">
      <c r="A130" s="48" t="s">
        <v>8</v>
      </c>
      <c r="B130" s="17" t="s">
        <v>9</v>
      </c>
      <c r="C130" s="17" t="s">
        <v>9</v>
      </c>
      <c r="D130" s="16" t="s">
        <v>122</v>
      </c>
      <c r="E130" s="54"/>
      <c r="F130" s="50"/>
      <c r="G130" s="39">
        <f>G131</f>
        <v>1467400</v>
      </c>
      <c r="H130" s="41">
        <v>0</v>
      </c>
      <c r="I130" s="64">
        <f t="shared" ref="I130:J130" si="55">I131</f>
        <v>1467400</v>
      </c>
      <c r="J130" s="41">
        <f t="shared" si="55"/>
        <v>0</v>
      </c>
      <c r="L130" s="18"/>
      <c r="M130" s="18"/>
      <c r="N130" s="18"/>
      <c r="O130" s="18"/>
      <c r="P130" s="18"/>
      <c r="Q130" s="18"/>
    </row>
    <row r="131" spans="1:17" ht="25.5">
      <c r="A131" s="49" t="s">
        <v>48</v>
      </c>
      <c r="B131" s="17"/>
      <c r="C131" s="17"/>
      <c r="D131" s="16" t="s">
        <v>122</v>
      </c>
      <c r="E131" s="54"/>
      <c r="F131" s="50"/>
      <c r="G131" s="39">
        <f>SUM(G132:G132)</f>
        <v>1467400</v>
      </c>
      <c r="H131" s="41">
        <v>0</v>
      </c>
      <c r="I131" s="67">
        <f>SUM(I132:I132)</f>
        <v>1467400</v>
      </c>
      <c r="J131" s="66">
        <f>SUM(J132:J132)</f>
        <v>0</v>
      </c>
      <c r="L131" s="18"/>
      <c r="M131" s="18"/>
      <c r="N131" s="18"/>
      <c r="O131" s="18"/>
      <c r="P131" s="18"/>
      <c r="Q131" s="18"/>
    </row>
    <row r="132" spans="1:17" ht="15">
      <c r="A132" s="35" t="s">
        <v>57</v>
      </c>
      <c r="B132" s="35" t="s">
        <v>58</v>
      </c>
      <c r="C132" s="36" t="s">
        <v>59</v>
      </c>
      <c r="D132" s="37" t="s">
        <v>60</v>
      </c>
      <c r="E132" s="54"/>
      <c r="F132" s="50"/>
      <c r="G132" s="40">
        <f>H132+I132</f>
        <v>1467400</v>
      </c>
      <c r="H132" s="38">
        <v>0</v>
      </c>
      <c r="I132" s="65">
        <v>1467400</v>
      </c>
      <c r="J132" s="38">
        <v>0</v>
      </c>
      <c r="L132" s="19">
        <f t="shared" ref="L132" si="56">G132</f>
        <v>1467400</v>
      </c>
      <c r="M132" s="18"/>
      <c r="N132" s="18"/>
      <c r="O132" s="18"/>
      <c r="P132" s="18"/>
      <c r="Q132" s="18"/>
    </row>
    <row r="133" spans="1:17" s="8" customFormat="1" ht="76.5">
      <c r="A133" s="52"/>
      <c r="B133" s="50"/>
      <c r="C133" s="35"/>
      <c r="D133" s="54"/>
      <c r="E133" s="16" t="s">
        <v>152</v>
      </c>
      <c r="F133" s="17" t="s">
        <v>175</v>
      </c>
      <c r="G133" s="11">
        <f>H133+I133</f>
        <v>2925000</v>
      </c>
      <c r="H133" s="41">
        <f>H135</f>
        <v>2925000</v>
      </c>
      <c r="I133" s="41">
        <f>I135</f>
        <v>0</v>
      </c>
      <c r="J133" s="41">
        <f>J135</f>
        <v>0</v>
      </c>
      <c r="L133" s="24"/>
      <c r="M133" s="78"/>
      <c r="N133" s="24"/>
      <c r="O133" s="24"/>
      <c r="P133" s="24"/>
      <c r="Q133" s="24"/>
    </row>
    <row r="134" spans="1:17" ht="14.25">
      <c r="A134" s="52"/>
      <c r="B134" s="50"/>
      <c r="C134" s="35"/>
      <c r="D134" s="54"/>
      <c r="E134" s="47" t="s">
        <v>49</v>
      </c>
      <c r="F134" s="50"/>
      <c r="G134" s="14"/>
      <c r="H134" s="41"/>
      <c r="I134" s="41"/>
      <c r="J134" s="41"/>
      <c r="L134" s="18"/>
      <c r="M134" s="18"/>
      <c r="N134" s="18"/>
      <c r="O134" s="18"/>
      <c r="P134" s="18"/>
      <c r="Q134" s="18"/>
    </row>
    <row r="135" spans="1:17" ht="25.5">
      <c r="A135" s="49" t="s">
        <v>112</v>
      </c>
      <c r="B135" s="17" t="s">
        <v>9</v>
      </c>
      <c r="C135" s="17" t="s">
        <v>9</v>
      </c>
      <c r="D135" s="55" t="s">
        <v>123</v>
      </c>
      <c r="E135" s="54"/>
      <c r="F135" s="50"/>
      <c r="G135" s="11">
        <f>G136</f>
        <v>2925000</v>
      </c>
      <c r="H135" s="41">
        <f>H136</f>
        <v>2925000</v>
      </c>
      <c r="I135" s="41">
        <f t="shared" ref="I135:J136" si="57">I136</f>
        <v>0</v>
      </c>
      <c r="J135" s="41">
        <f t="shared" si="57"/>
        <v>0</v>
      </c>
      <c r="L135" s="18"/>
      <c r="M135" s="18"/>
      <c r="N135" s="18"/>
      <c r="O135" s="18"/>
      <c r="P135" s="18"/>
      <c r="Q135" s="18"/>
    </row>
    <row r="136" spans="1:17" ht="25.5">
      <c r="A136" s="49" t="s">
        <v>113</v>
      </c>
      <c r="B136" s="17"/>
      <c r="C136" s="17"/>
      <c r="D136" s="55" t="s">
        <v>123</v>
      </c>
      <c r="E136" s="54"/>
      <c r="F136" s="50"/>
      <c r="G136" s="11">
        <f>G137</f>
        <v>2925000</v>
      </c>
      <c r="H136" s="41">
        <f>H137</f>
        <v>2925000</v>
      </c>
      <c r="I136" s="41">
        <f t="shared" si="57"/>
        <v>0</v>
      </c>
      <c r="J136" s="41">
        <f t="shared" si="57"/>
        <v>0</v>
      </c>
      <c r="L136" s="18"/>
      <c r="M136" s="18"/>
      <c r="N136" s="18"/>
      <c r="O136" s="18"/>
      <c r="P136" s="18"/>
      <c r="Q136" s="18"/>
    </row>
    <row r="137" spans="1:17" ht="15">
      <c r="A137" s="35" t="s">
        <v>111</v>
      </c>
      <c r="B137" s="35" t="s">
        <v>18</v>
      </c>
      <c r="C137" s="36" t="s">
        <v>19</v>
      </c>
      <c r="D137" s="37" t="s">
        <v>20</v>
      </c>
      <c r="E137" s="54"/>
      <c r="F137" s="50"/>
      <c r="G137" s="13">
        <f t="shared" ref="G137" si="58">H137+I137</f>
        <v>2925000</v>
      </c>
      <c r="H137" s="38">
        <v>2925000</v>
      </c>
      <c r="I137" s="38">
        <v>0</v>
      </c>
      <c r="J137" s="38">
        <v>0</v>
      </c>
      <c r="L137" s="19">
        <f t="shared" ref="L137" si="59">G137</f>
        <v>2925000</v>
      </c>
      <c r="M137" s="19">
        <f>H137+H142+H157</f>
        <v>4085000</v>
      </c>
      <c r="N137" s="18"/>
      <c r="O137" s="18"/>
      <c r="P137" s="18"/>
      <c r="Q137" s="18"/>
    </row>
    <row r="138" spans="1:17" s="100" customFormat="1" ht="69.75" hidden="1" customHeight="1">
      <c r="A138" s="120"/>
      <c r="B138" s="120"/>
      <c r="C138" s="121"/>
      <c r="D138" s="37"/>
      <c r="E138" s="95" t="s">
        <v>179</v>
      </c>
      <c r="F138" s="107" t="s">
        <v>180</v>
      </c>
      <c r="G138" s="97">
        <f>H138+I138</f>
        <v>0</v>
      </c>
      <c r="H138" s="41">
        <f>H140</f>
        <v>0</v>
      </c>
      <c r="I138" s="124">
        <f>I140</f>
        <v>0</v>
      </c>
      <c r="J138" s="124">
        <f>J140</f>
        <v>0</v>
      </c>
      <c r="L138" s="101"/>
      <c r="M138" s="102"/>
      <c r="N138" s="102"/>
      <c r="O138" s="102"/>
      <c r="P138" s="102"/>
      <c r="Q138" s="102"/>
    </row>
    <row r="139" spans="1:17" s="100" customFormat="1" ht="14.25" hidden="1">
      <c r="A139" s="131"/>
      <c r="B139" s="93"/>
      <c r="C139" s="120"/>
      <c r="D139" s="54"/>
      <c r="E139" s="92" t="s">
        <v>49</v>
      </c>
      <c r="F139" s="93"/>
      <c r="G139" s="97"/>
      <c r="H139" s="41"/>
      <c r="I139" s="124"/>
      <c r="J139" s="124"/>
      <c r="L139" s="102"/>
      <c r="M139" s="102"/>
      <c r="N139" s="102"/>
      <c r="O139" s="102"/>
      <c r="P139" s="102"/>
      <c r="Q139" s="102"/>
    </row>
    <row r="140" spans="1:17" s="100" customFormat="1" ht="25.5" hidden="1">
      <c r="A140" s="126" t="s">
        <v>112</v>
      </c>
      <c r="B140" s="107" t="s">
        <v>9</v>
      </c>
      <c r="C140" s="107" t="s">
        <v>9</v>
      </c>
      <c r="D140" s="55" t="s">
        <v>123</v>
      </c>
      <c r="E140" s="108"/>
      <c r="F140" s="93"/>
      <c r="G140" s="97">
        <f>G141</f>
        <v>0</v>
      </c>
      <c r="H140" s="41">
        <f>H141</f>
        <v>0</v>
      </c>
      <c r="I140" s="124">
        <f t="shared" ref="I140:J141" si="60">I141</f>
        <v>0</v>
      </c>
      <c r="J140" s="124">
        <f t="shared" si="60"/>
        <v>0</v>
      </c>
      <c r="L140" s="102"/>
      <c r="M140" s="102"/>
      <c r="N140" s="102"/>
      <c r="O140" s="102"/>
      <c r="P140" s="102"/>
      <c r="Q140" s="102"/>
    </row>
    <row r="141" spans="1:17" s="100" customFormat="1" ht="25.5" hidden="1">
      <c r="A141" s="126" t="s">
        <v>113</v>
      </c>
      <c r="B141" s="107"/>
      <c r="C141" s="107"/>
      <c r="D141" s="55" t="s">
        <v>123</v>
      </c>
      <c r="E141" s="108"/>
      <c r="F141" s="93"/>
      <c r="G141" s="97">
        <f>G142</f>
        <v>0</v>
      </c>
      <c r="H141" s="41">
        <f>H142</f>
        <v>0</v>
      </c>
      <c r="I141" s="124">
        <f t="shared" si="60"/>
        <v>0</v>
      </c>
      <c r="J141" s="124">
        <f t="shared" si="60"/>
        <v>0</v>
      </c>
      <c r="L141" s="102"/>
      <c r="M141" s="102"/>
      <c r="N141" s="102"/>
      <c r="O141" s="102"/>
      <c r="P141" s="102"/>
      <c r="Q141" s="102"/>
    </row>
    <row r="142" spans="1:17" s="100" customFormat="1" ht="15" hidden="1">
      <c r="A142" s="120" t="s">
        <v>111</v>
      </c>
      <c r="B142" s="120" t="s">
        <v>18</v>
      </c>
      <c r="C142" s="121" t="s">
        <v>19</v>
      </c>
      <c r="D142" s="37" t="s">
        <v>20</v>
      </c>
      <c r="E142" s="108"/>
      <c r="F142" s="93"/>
      <c r="G142" s="103">
        <f t="shared" ref="G142" si="61">H142+I142</f>
        <v>0</v>
      </c>
      <c r="H142" s="38"/>
      <c r="I142" s="122">
        <v>0</v>
      </c>
      <c r="J142" s="122">
        <v>0</v>
      </c>
      <c r="L142" s="101">
        <f t="shared" ref="L142" si="62">G142</f>
        <v>0</v>
      </c>
      <c r="M142" s="102"/>
      <c r="N142" s="102"/>
      <c r="O142" s="102"/>
      <c r="P142" s="102"/>
      <c r="Q142" s="102"/>
    </row>
    <row r="143" spans="1:17" ht="63.75" hidden="1">
      <c r="A143" s="52"/>
      <c r="B143" s="50"/>
      <c r="C143" s="35"/>
      <c r="D143" s="54"/>
      <c r="E143" s="16" t="s">
        <v>129</v>
      </c>
      <c r="F143" s="17" t="s">
        <v>130</v>
      </c>
      <c r="G143" s="11">
        <f>SUM(G145)</f>
        <v>0</v>
      </c>
      <c r="H143" s="41">
        <f>SUM(H145)</f>
        <v>0</v>
      </c>
      <c r="I143" s="41">
        <f t="shared" ref="I143:J143" si="63">SUM(I145)</f>
        <v>0</v>
      </c>
      <c r="J143" s="41">
        <f t="shared" si="63"/>
        <v>0</v>
      </c>
      <c r="L143" s="18"/>
      <c r="M143" s="18"/>
      <c r="N143" s="18"/>
      <c r="O143" s="18"/>
      <c r="P143" s="18"/>
      <c r="Q143" s="18"/>
    </row>
    <row r="144" spans="1:17" ht="14.25" hidden="1">
      <c r="A144" s="52"/>
      <c r="B144" s="50"/>
      <c r="C144" s="35"/>
      <c r="D144" s="54"/>
      <c r="E144" s="47" t="s">
        <v>49</v>
      </c>
      <c r="F144" s="50"/>
      <c r="G144" s="11"/>
      <c r="H144" s="41"/>
      <c r="I144" s="41"/>
      <c r="J144" s="41"/>
      <c r="L144" s="18"/>
      <c r="M144" s="18"/>
      <c r="N144" s="18"/>
      <c r="O144" s="18"/>
      <c r="P144" s="18"/>
      <c r="Q144" s="18"/>
    </row>
    <row r="145" spans="1:17" ht="25.5" hidden="1">
      <c r="A145" s="49" t="s">
        <v>112</v>
      </c>
      <c r="B145" s="17" t="s">
        <v>9</v>
      </c>
      <c r="C145" s="17" t="s">
        <v>9</v>
      </c>
      <c r="D145" s="55" t="s">
        <v>123</v>
      </c>
      <c r="E145" s="54"/>
      <c r="F145" s="50"/>
      <c r="G145" s="11">
        <f>G146</f>
        <v>0</v>
      </c>
      <c r="H145" s="41">
        <f>H146</f>
        <v>0</v>
      </c>
      <c r="I145" s="41">
        <f t="shared" ref="I145:J145" si="64">I146</f>
        <v>0</v>
      </c>
      <c r="J145" s="41">
        <f t="shared" si="64"/>
        <v>0</v>
      </c>
      <c r="L145" s="18"/>
      <c r="M145" s="18"/>
      <c r="N145" s="18"/>
      <c r="O145" s="18"/>
      <c r="P145" s="18"/>
      <c r="Q145" s="18"/>
    </row>
    <row r="146" spans="1:17" ht="25.5" hidden="1">
      <c r="A146" s="49" t="s">
        <v>113</v>
      </c>
      <c r="B146" s="17"/>
      <c r="C146" s="17"/>
      <c r="D146" s="55" t="s">
        <v>123</v>
      </c>
      <c r="E146" s="54"/>
      <c r="F146" s="50"/>
      <c r="G146" s="11">
        <f>SUM(G147)</f>
        <v>0</v>
      </c>
      <c r="H146" s="41">
        <f>SUM(H147)</f>
        <v>0</v>
      </c>
      <c r="I146" s="41">
        <f t="shared" ref="I146:J146" si="65">SUM(I147)</f>
        <v>0</v>
      </c>
      <c r="J146" s="41">
        <f t="shared" si="65"/>
        <v>0</v>
      </c>
      <c r="L146" s="18"/>
      <c r="M146" s="18"/>
      <c r="N146" s="18"/>
      <c r="O146" s="18"/>
      <c r="P146" s="18"/>
      <c r="Q146" s="18"/>
    </row>
    <row r="147" spans="1:17" ht="25.5" hidden="1">
      <c r="A147" s="35" t="s">
        <v>125</v>
      </c>
      <c r="B147" s="35" t="s">
        <v>126</v>
      </c>
      <c r="C147" s="36" t="s">
        <v>51</v>
      </c>
      <c r="D147" s="37" t="s">
        <v>127</v>
      </c>
      <c r="E147" s="54"/>
      <c r="F147" s="50"/>
      <c r="G147" s="13">
        <f t="shared" ref="G147" si="66">H147+I147</f>
        <v>0</v>
      </c>
      <c r="H147" s="38">
        <v>0</v>
      </c>
      <c r="I147" s="38">
        <v>0</v>
      </c>
      <c r="J147" s="38">
        <v>0</v>
      </c>
      <c r="L147" s="18"/>
      <c r="M147" s="18"/>
      <c r="N147" s="18"/>
      <c r="O147" s="18"/>
      <c r="P147" s="18"/>
      <c r="Q147" s="18"/>
    </row>
    <row r="148" spans="1:17" ht="46.5" customHeight="1">
      <c r="A148" s="52"/>
      <c r="B148" s="50"/>
      <c r="C148" s="35"/>
      <c r="D148" s="54"/>
      <c r="E148" s="16" t="s">
        <v>138</v>
      </c>
      <c r="F148" s="17" t="s">
        <v>166</v>
      </c>
      <c r="G148" s="39">
        <f>SUM(G150,G158)</f>
        <v>4516078</v>
      </c>
      <c r="H148" s="41">
        <f>SUM(H150,H158)</f>
        <v>4516078</v>
      </c>
      <c r="I148" s="84">
        <f>SUM(I150,I158)</f>
        <v>0</v>
      </c>
      <c r="J148" s="84">
        <f>SUM(J150,J158)</f>
        <v>0</v>
      </c>
      <c r="L148" s="18"/>
      <c r="M148" s="18"/>
      <c r="N148" s="18"/>
      <c r="O148" s="18"/>
      <c r="P148" s="18"/>
      <c r="Q148" s="18"/>
    </row>
    <row r="149" spans="1:17" ht="14.25">
      <c r="A149" s="52"/>
      <c r="B149" s="50"/>
      <c r="C149" s="35"/>
      <c r="D149" s="54"/>
      <c r="E149" s="47" t="s">
        <v>49</v>
      </c>
      <c r="F149" s="50"/>
      <c r="G149" s="11"/>
      <c r="H149" s="41"/>
      <c r="I149" s="41"/>
      <c r="J149" s="41"/>
      <c r="L149" s="18"/>
      <c r="M149" s="18"/>
      <c r="N149" s="18"/>
      <c r="O149" s="18"/>
      <c r="P149" s="18"/>
      <c r="Q149" s="18"/>
    </row>
    <row r="150" spans="1:17" ht="25.5">
      <c r="A150" s="49" t="s">
        <v>112</v>
      </c>
      <c r="B150" s="17" t="s">
        <v>9</v>
      </c>
      <c r="C150" s="17" t="s">
        <v>9</v>
      </c>
      <c r="D150" s="55" t="s">
        <v>123</v>
      </c>
      <c r="E150" s="54"/>
      <c r="F150" s="50"/>
      <c r="G150" s="39">
        <f>G151</f>
        <v>1399080</v>
      </c>
      <c r="H150" s="41">
        <f>H151</f>
        <v>1399080</v>
      </c>
      <c r="I150" s="84">
        <f t="shared" ref="I150:J150" si="67">I151</f>
        <v>0</v>
      </c>
      <c r="J150" s="84">
        <f t="shared" si="67"/>
        <v>0</v>
      </c>
      <c r="L150" s="18"/>
      <c r="M150" s="18"/>
      <c r="N150" s="18"/>
      <c r="O150" s="18"/>
      <c r="P150" s="18"/>
      <c r="Q150" s="18"/>
    </row>
    <row r="151" spans="1:17" ht="25.5">
      <c r="A151" s="49" t="s">
        <v>113</v>
      </c>
      <c r="B151" s="17"/>
      <c r="C151" s="17"/>
      <c r="D151" s="55" t="s">
        <v>123</v>
      </c>
      <c r="E151" s="54"/>
      <c r="F151" s="50"/>
      <c r="G151" s="39">
        <f>SUM(G152:G157)</f>
        <v>1399080</v>
      </c>
      <c r="H151" s="41">
        <f>SUM(H152:H157)</f>
        <v>1399080</v>
      </c>
      <c r="I151" s="84">
        <f>SUM(I152:I157)</f>
        <v>0</v>
      </c>
      <c r="J151" s="84">
        <f>SUM(J152:J157)</f>
        <v>0</v>
      </c>
      <c r="L151" s="18"/>
      <c r="M151" s="18"/>
      <c r="N151" s="18"/>
      <c r="O151" s="18"/>
      <c r="P151" s="18"/>
      <c r="Q151" s="18"/>
    </row>
    <row r="152" spans="1:17" ht="30" hidden="1" customHeight="1">
      <c r="A152" s="71"/>
      <c r="B152" s="35"/>
      <c r="C152" s="36"/>
      <c r="D152" s="72"/>
      <c r="E152" s="54"/>
      <c r="F152" s="50"/>
      <c r="G152" s="13">
        <f t="shared" ref="G152:G157" si="68">H152+I152</f>
        <v>0</v>
      </c>
      <c r="H152" s="38"/>
      <c r="I152" s="38">
        <v>0</v>
      </c>
      <c r="J152" s="38">
        <v>0</v>
      </c>
      <c r="L152" s="19">
        <f t="shared" ref="L152:L155" si="69">G152</f>
        <v>0</v>
      </c>
      <c r="M152" s="18"/>
      <c r="N152" s="18"/>
      <c r="O152" s="18"/>
      <c r="P152" s="18"/>
      <c r="Q152" s="18"/>
    </row>
    <row r="153" spans="1:17" ht="30" customHeight="1">
      <c r="A153" s="35" t="s">
        <v>109</v>
      </c>
      <c r="B153" s="35" t="s">
        <v>50</v>
      </c>
      <c r="C153" s="36" t="s">
        <v>51</v>
      </c>
      <c r="D153" s="37" t="s">
        <v>52</v>
      </c>
      <c r="E153" s="54"/>
      <c r="F153" s="50"/>
      <c r="G153" s="13">
        <f t="shared" ref="G153" si="70">H153+I153</f>
        <v>19080</v>
      </c>
      <c r="H153" s="38">
        <v>19080</v>
      </c>
      <c r="I153" s="38">
        <v>0</v>
      </c>
      <c r="J153" s="38">
        <v>0</v>
      </c>
      <c r="L153" s="19"/>
      <c r="M153" s="18"/>
      <c r="N153" s="18"/>
      <c r="O153" s="18"/>
      <c r="P153" s="18"/>
      <c r="Q153" s="18"/>
    </row>
    <row r="154" spans="1:17" ht="45" hidden="1" customHeight="1">
      <c r="A154" s="35"/>
      <c r="B154" s="35"/>
      <c r="C154" s="36"/>
      <c r="D154" s="37"/>
      <c r="E154" s="54"/>
      <c r="F154" s="50"/>
      <c r="G154" s="13">
        <f t="shared" si="68"/>
        <v>0</v>
      </c>
      <c r="H154" s="38"/>
      <c r="I154" s="38">
        <v>0</v>
      </c>
      <c r="J154" s="38">
        <v>0</v>
      </c>
      <c r="L154" s="19"/>
      <c r="M154" s="18"/>
      <c r="N154" s="18"/>
      <c r="O154" s="18"/>
      <c r="P154" s="18"/>
      <c r="Q154" s="18"/>
    </row>
    <row r="155" spans="1:17" ht="57.75" customHeight="1">
      <c r="A155" s="35" t="s">
        <v>110</v>
      </c>
      <c r="B155" s="35" t="s">
        <v>15</v>
      </c>
      <c r="C155" s="36" t="s">
        <v>16</v>
      </c>
      <c r="D155" s="37" t="s">
        <v>17</v>
      </c>
      <c r="E155" s="54"/>
      <c r="F155" s="50"/>
      <c r="G155" s="13">
        <f t="shared" si="68"/>
        <v>220000</v>
      </c>
      <c r="H155" s="38">
        <v>220000</v>
      </c>
      <c r="I155" s="38">
        <v>0</v>
      </c>
      <c r="J155" s="38">
        <v>0</v>
      </c>
      <c r="L155" s="19">
        <f t="shared" si="69"/>
        <v>220000</v>
      </c>
      <c r="M155" s="18"/>
      <c r="N155" s="18"/>
      <c r="O155" s="18"/>
      <c r="P155" s="18"/>
      <c r="Q155" s="18"/>
    </row>
    <row r="156" spans="1:17" ht="193.5" hidden="1" customHeight="1">
      <c r="A156" s="71"/>
      <c r="B156" s="35"/>
      <c r="C156" s="36"/>
      <c r="D156" s="72"/>
      <c r="E156" s="54"/>
      <c r="F156" s="50"/>
      <c r="G156" s="40">
        <f t="shared" ref="G156" si="71">H156+I156</f>
        <v>0</v>
      </c>
      <c r="H156" s="38">
        <v>0</v>
      </c>
      <c r="I156" s="65">
        <v>0</v>
      </c>
      <c r="J156" s="65">
        <v>0</v>
      </c>
      <c r="L156" s="19"/>
      <c r="M156" s="18"/>
      <c r="N156" s="18"/>
      <c r="O156" s="18"/>
      <c r="P156" s="18"/>
      <c r="Q156" s="18"/>
    </row>
    <row r="157" spans="1:17" ht="13.5" customHeight="1">
      <c r="A157" s="52" t="s">
        <v>111</v>
      </c>
      <c r="B157" s="50" t="s">
        <v>18</v>
      </c>
      <c r="C157" s="50" t="s">
        <v>19</v>
      </c>
      <c r="D157" s="54" t="s">
        <v>20</v>
      </c>
      <c r="E157" s="54"/>
      <c r="F157" s="50"/>
      <c r="G157" s="13">
        <f t="shared" si="68"/>
        <v>1160000</v>
      </c>
      <c r="H157" s="38">
        <v>1160000</v>
      </c>
      <c r="I157" s="38">
        <v>0</v>
      </c>
      <c r="J157" s="38">
        <v>0</v>
      </c>
      <c r="L157" s="18"/>
      <c r="M157" s="19"/>
      <c r="N157" s="22"/>
      <c r="O157" s="23"/>
      <c r="P157" s="23"/>
      <c r="Q157" s="18"/>
    </row>
    <row r="158" spans="1:17" s="90" customFormat="1" ht="25.5" customHeight="1">
      <c r="A158" s="48" t="s">
        <v>35</v>
      </c>
      <c r="B158" s="17" t="s">
        <v>9</v>
      </c>
      <c r="C158" s="17" t="s">
        <v>9</v>
      </c>
      <c r="D158" s="55" t="s">
        <v>156</v>
      </c>
      <c r="E158" s="54"/>
      <c r="F158" s="50"/>
      <c r="G158" s="39">
        <f>H158+I158</f>
        <v>3116998</v>
      </c>
      <c r="H158" s="41">
        <f t="shared" ref="H158:J159" si="72">H159</f>
        <v>3116998</v>
      </c>
      <c r="I158" s="41">
        <f t="shared" si="72"/>
        <v>0</v>
      </c>
      <c r="J158" s="41">
        <f t="shared" si="72"/>
        <v>0</v>
      </c>
      <c r="L158" s="91"/>
      <c r="M158" s="91"/>
      <c r="N158" s="91"/>
      <c r="O158" s="91"/>
      <c r="P158" s="91"/>
      <c r="Q158" s="91"/>
    </row>
    <row r="159" spans="1:17" s="90" customFormat="1" ht="25.5" customHeight="1">
      <c r="A159" s="48">
        <v>3710000</v>
      </c>
      <c r="B159" s="17" t="s">
        <v>9</v>
      </c>
      <c r="C159" s="17" t="s">
        <v>9</v>
      </c>
      <c r="D159" s="55" t="s">
        <v>156</v>
      </c>
      <c r="E159" s="54"/>
      <c r="F159" s="50"/>
      <c r="G159" s="39">
        <f>H159+I159</f>
        <v>3116998</v>
      </c>
      <c r="H159" s="41">
        <f t="shared" si="72"/>
        <v>3116998</v>
      </c>
      <c r="I159" s="41">
        <f t="shared" si="72"/>
        <v>0</v>
      </c>
      <c r="J159" s="41">
        <f t="shared" si="72"/>
        <v>0</v>
      </c>
      <c r="L159" s="91"/>
      <c r="M159" s="91"/>
      <c r="N159" s="91"/>
      <c r="O159" s="91"/>
      <c r="P159" s="91"/>
      <c r="Q159" s="91"/>
    </row>
    <row r="160" spans="1:17" s="90" customFormat="1" ht="15" customHeight="1">
      <c r="A160" s="35">
        <v>3719770</v>
      </c>
      <c r="B160" s="35">
        <v>9770</v>
      </c>
      <c r="C160" s="50" t="s">
        <v>36</v>
      </c>
      <c r="D160" s="56" t="s">
        <v>39</v>
      </c>
      <c r="E160" s="54"/>
      <c r="F160" s="50"/>
      <c r="G160" s="39">
        <f>H160+I160</f>
        <v>3116998</v>
      </c>
      <c r="H160" s="38">
        <v>3116998</v>
      </c>
      <c r="I160" s="38"/>
      <c r="J160" s="38"/>
      <c r="L160" s="91"/>
      <c r="M160" s="91"/>
      <c r="N160" s="91"/>
      <c r="O160" s="91"/>
      <c r="P160" s="91"/>
      <c r="Q160" s="91"/>
    </row>
    <row r="161" spans="1:17" s="8" customFormat="1" ht="15" hidden="1" customHeight="1">
      <c r="A161" s="83"/>
      <c r="B161" s="75"/>
      <c r="C161" s="75"/>
      <c r="D161" s="47" t="s">
        <v>49</v>
      </c>
      <c r="E161" s="74"/>
      <c r="F161" s="75"/>
      <c r="G161" s="76"/>
      <c r="H161" s="38"/>
      <c r="I161" s="77"/>
      <c r="J161" s="77"/>
      <c r="L161" s="24"/>
      <c r="M161" s="24"/>
      <c r="N161" s="24"/>
      <c r="O161" s="24"/>
      <c r="P161" s="24"/>
      <c r="Q161" s="24"/>
    </row>
    <row r="162" spans="1:17" s="8" customFormat="1" ht="54" hidden="1" customHeight="1">
      <c r="A162" s="83"/>
      <c r="B162" s="75"/>
      <c r="C162" s="75"/>
      <c r="D162" s="57" t="s">
        <v>120</v>
      </c>
      <c r="E162" s="74"/>
      <c r="F162" s="75"/>
      <c r="G162" s="76">
        <f>H162+I162</f>
        <v>0</v>
      </c>
      <c r="H162" s="38"/>
      <c r="I162" s="77"/>
      <c r="J162" s="77"/>
      <c r="L162" s="78">
        <f t="shared" ref="L162" si="73">G162</f>
        <v>0</v>
      </c>
      <c r="M162" s="24"/>
      <c r="N162" s="24"/>
      <c r="O162" s="24"/>
      <c r="P162" s="24"/>
      <c r="Q162" s="24"/>
    </row>
    <row r="163" spans="1:17" ht="46.5" customHeight="1">
      <c r="A163" s="47"/>
      <c r="B163" s="50"/>
      <c r="C163" s="50"/>
      <c r="D163" s="54"/>
      <c r="E163" s="58" t="s">
        <v>212</v>
      </c>
      <c r="F163" s="59" t="s">
        <v>213</v>
      </c>
      <c r="G163" s="11">
        <f>SUM(G165,G168)</f>
        <v>143540</v>
      </c>
      <c r="H163" s="41">
        <f>SUM(H165,H168)</f>
        <v>143540</v>
      </c>
      <c r="I163" s="41">
        <f>SUM(I165,I168)</f>
        <v>0</v>
      </c>
      <c r="J163" s="41">
        <f>SUM(J165,J168)</f>
        <v>0</v>
      </c>
      <c r="L163" s="18"/>
      <c r="M163" s="18"/>
      <c r="N163" s="18"/>
      <c r="O163" s="18"/>
      <c r="P163" s="18"/>
      <c r="Q163" s="18"/>
    </row>
    <row r="164" spans="1:17" ht="15">
      <c r="A164" s="47"/>
      <c r="B164" s="50"/>
      <c r="C164" s="50"/>
      <c r="D164" s="54"/>
      <c r="E164" s="47" t="s">
        <v>49</v>
      </c>
      <c r="F164" s="17"/>
      <c r="G164" s="11"/>
      <c r="H164" s="41"/>
      <c r="I164" s="38"/>
      <c r="J164" s="38"/>
      <c r="L164" s="18"/>
      <c r="M164" s="18"/>
      <c r="N164" s="18"/>
      <c r="O164" s="18"/>
      <c r="P164" s="18"/>
      <c r="Q164" s="18"/>
    </row>
    <row r="165" spans="1:17" ht="25.5">
      <c r="A165" s="49" t="s">
        <v>87</v>
      </c>
      <c r="B165" s="17" t="s">
        <v>9</v>
      </c>
      <c r="C165" s="17" t="s">
        <v>9</v>
      </c>
      <c r="D165" s="55" t="s">
        <v>124</v>
      </c>
      <c r="E165" s="54"/>
      <c r="F165" s="50"/>
      <c r="G165" s="11">
        <f>G166</f>
        <v>143540</v>
      </c>
      <c r="H165" s="41">
        <f>H166</f>
        <v>143540</v>
      </c>
      <c r="I165" s="41">
        <f t="shared" ref="I165:J165" si="74">I166</f>
        <v>0</v>
      </c>
      <c r="J165" s="41">
        <f t="shared" si="74"/>
        <v>0</v>
      </c>
      <c r="L165" s="18"/>
      <c r="M165" s="18"/>
      <c r="N165" s="18"/>
      <c r="O165" s="18"/>
      <c r="P165" s="18"/>
      <c r="Q165" s="18"/>
    </row>
    <row r="166" spans="1:17" ht="25.5">
      <c r="A166" s="49" t="s">
        <v>86</v>
      </c>
      <c r="B166" s="17"/>
      <c r="C166" s="17"/>
      <c r="D166" s="55" t="s">
        <v>124</v>
      </c>
      <c r="E166" s="54"/>
      <c r="F166" s="50"/>
      <c r="G166" s="11">
        <f>SUM(G167:G167)</f>
        <v>143540</v>
      </c>
      <c r="H166" s="41">
        <f>SUM(H167:H167)</f>
        <v>143540</v>
      </c>
      <c r="I166" s="41">
        <f>SUM(I167:I167)</f>
        <v>0</v>
      </c>
      <c r="J166" s="41">
        <f>SUM(J167:J167)</f>
        <v>0</v>
      </c>
      <c r="L166" s="18"/>
      <c r="M166" s="18"/>
      <c r="N166" s="18"/>
      <c r="O166" s="18"/>
      <c r="P166" s="18"/>
      <c r="Q166" s="18"/>
    </row>
    <row r="167" spans="1:17" s="87" customFormat="1" ht="18.75" customHeight="1">
      <c r="A167" s="35" t="s">
        <v>88</v>
      </c>
      <c r="B167" s="35" t="s">
        <v>144</v>
      </c>
      <c r="C167" s="36" t="s">
        <v>14</v>
      </c>
      <c r="D167" s="37" t="s">
        <v>89</v>
      </c>
      <c r="E167" s="54"/>
      <c r="F167" s="50"/>
      <c r="G167" s="13">
        <f t="shared" ref="G167" si="75">H167+I167</f>
        <v>143540</v>
      </c>
      <c r="H167" s="38">
        <v>143540</v>
      </c>
      <c r="I167" s="38">
        <v>0</v>
      </c>
      <c r="J167" s="38">
        <v>0</v>
      </c>
      <c r="L167" s="88">
        <f t="shared" ref="L167" si="76">G167</f>
        <v>143540</v>
      </c>
      <c r="M167" s="89"/>
      <c r="N167" s="89"/>
      <c r="O167" s="89"/>
      <c r="P167" s="89"/>
      <c r="Q167" s="89"/>
    </row>
    <row r="168" spans="1:17" s="139" customFormat="1" ht="25.5" hidden="1">
      <c r="A168" s="132" t="s">
        <v>35</v>
      </c>
      <c r="B168" s="133" t="s">
        <v>9</v>
      </c>
      <c r="C168" s="133" t="s">
        <v>9</v>
      </c>
      <c r="D168" s="134" t="s">
        <v>156</v>
      </c>
      <c r="E168" s="135"/>
      <c r="F168" s="136"/>
      <c r="G168" s="137">
        <f>H168+I168</f>
        <v>0</v>
      </c>
      <c r="H168" s="138">
        <f t="shared" ref="H168:J169" si="77">H169</f>
        <v>0</v>
      </c>
      <c r="I168" s="138">
        <f t="shared" si="77"/>
        <v>0</v>
      </c>
      <c r="J168" s="138">
        <f t="shared" si="77"/>
        <v>0</v>
      </c>
      <c r="L168" s="140"/>
      <c r="M168" s="140"/>
      <c r="N168" s="140"/>
      <c r="O168" s="140"/>
      <c r="P168" s="140"/>
      <c r="Q168" s="140"/>
    </row>
    <row r="169" spans="1:17" s="139" customFormat="1" ht="25.5" hidden="1">
      <c r="A169" s="132">
        <v>3710000</v>
      </c>
      <c r="B169" s="133" t="s">
        <v>9</v>
      </c>
      <c r="C169" s="133" t="s">
        <v>9</v>
      </c>
      <c r="D169" s="134" t="s">
        <v>156</v>
      </c>
      <c r="E169" s="135"/>
      <c r="F169" s="136"/>
      <c r="G169" s="137">
        <f>H169+I169</f>
        <v>0</v>
      </c>
      <c r="H169" s="138">
        <f t="shared" si="77"/>
        <v>0</v>
      </c>
      <c r="I169" s="138">
        <f t="shared" si="77"/>
        <v>0</v>
      </c>
      <c r="J169" s="138">
        <f t="shared" si="77"/>
        <v>0</v>
      </c>
      <c r="L169" s="140"/>
      <c r="M169" s="140"/>
      <c r="N169" s="140"/>
      <c r="O169" s="140"/>
      <c r="P169" s="140"/>
      <c r="Q169" s="140"/>
    </row>
    <row r="170" spans="1:17" s="139" customFormat="1" ht="15" hidden="1">
      <c r="A170" s="141">
        <v>3719770</v>
      </c>
      <c r="B170" s="141">
        <v>9770</v>
      </c>
      <c r="C170" s="136" t="s">
        <v>36</v>
      </c>
      <c r="D170" s="142" t="s">
        <v>39</v>
      </c>
      <c r="E170" s="135"/>
      <c r="F170" s="136"/>
      <c r="G170" s="143">
        <f>G172</f>
        <v>0</v>
      </c>
      <c r="H170" s="144"/>
      <c r="I170" s="144">
        <f>I172</f>
        <v>0</v>
      </c>
      <c r="J170" s="144">
        <f>J172</f>
        <v>0</v>
      </c>
      <c r="L170" s="140"/>
      <c r="M170" s="140"/>
      <c r="N170" s="140"/>
      <c r="O170" s="140"/>
      <c r="P170" s="140"/>
      <c r="Q170" s="140"/>
    </row>
    <row r="171" spans="1:17" s="139" customFormat="1" ht="15" hidden="1">
      <c r="A171" s="145"/>
      <c r="B171" s="136"/>
      <c r="C171" s="136"/>
      <c r="D171" s="145" t="s">
        <v>49</v>
      </c>
      <c r="E171" s="135"/>
      <c r="F171" s="136"/>
      <c r="G171" s="143"/>
      <c r="H171" s="144"/>
      <c r="I171" s="144"/>
      <c r="J171" s="144"/>
      <c r="L171" s="140"/>
      <c r="M171" s="140"/>
      <c r="N171" s="140"/>
      <c r="O171" s="140"/>
      <c r="P171" s="140"/>
      <c r="Q171" s="140"/>
    </row>
    <row r="172" spans="1:17" s="139" customFormat="1" ht="36.75" hidden="1" customHeight="1">
      <c r="A172" s="145"/>
      <c r="B172" s="136"/>
      <c r="C172" s="136"/>
      <c r="D172" s="146" t="s">
        <v>128</v>
      </c>
      <c r="E172" s="135"/>
      <c r="F172" s="136"/>
      <c r="G172" s="143">
        <f>H172+I172</f>
        <v>0</v>
      </c>
      <c r="H172" s="144"/>
      <c r="I172" s="144">
        <v>0</v>
      </c>
      <c r="J172" s="144">
        <v>0</v>
      </c>
      <c r="K172" s="147">
        <f>G170+G160+G121+G62+G48+G32</f>
        <v>3613526</v>
      </c>
      <c r="L172" s="148">
        <f t="shared" ref="L172" si="78">G172</f>
        <v>0</v>
      </c>
      <c r="M172" s="140"/>
      <c r="N172" s="140"/>
      <c r="O172" s="140"/>
      <c r="P172" s="140"/>
      <c r="Q172" s="140"/>
    </row>
    <row r="173" spans="1:17" s="100" customFormat="1" ht="38.25" hidden="1">
      <c r="A173" s="110"/>
      <c r="B173" s="111"/>
      <c r="C173" s="111"/>
      <c r="D173" s="112"/>
      <c r="E173" s="113" t="s">
        <v>160</v>
      </c>
      <c r="F173" s="96" t="s">
        <v>174</v>
      </c>
      <c r="G173" s="97">
        <f t="shared" ref="G173" si="79">H173+I173</f>
        <v>0</v>
      </c>
      <c r="H173" s="98">
        <f>H175</f>
        <v>0</v>
      </c>
      <c r="I173" s="98">
        <f>I175</f>
        <v>0</v>
      </c>
      <c r="J173" s="98">
        <f>J175</f>
        <v>0</v>
      </c>
      <c r="K173" s="114">
        <f>G183+G178+G173+G124</f>
        <v>0</v>
      </c>
      <c r="L173" s="101"/>
      <c r="M173" s="102"/>
      <c r="N173" s="102"/>
      <c r="O173" s="102"/>
      <c r="P173" s="102"/>
      <c r="Q173" s="102"/>
    </row>
    <row r="174" spans="1:17" s="100" customFormat="1" ht="14.25" hidden="1">
      <c r="A174" s="115"/>
      <c r="B174" s="116"/>
      <c r="C174" s="116"/>
      <c r="D174" s="117"/>
      <c r="E174" s="118" t="s">
        <v>49</v>
      </c>
      <c r="F174" s="96"/>
      <c r="G174" s="97"/>
      <c r="H174" s="98"/>
      <c r="I174" s="98"/>
      <c r="J174" s="98"/>
      <c r="L174" s="101"/>
      <c r="M174" s="102"/>
      <c r="N174" s="102"/>
      <c r="O174" s="102"/>
      <c r="P174" s="102"/>
      <c r="Q174" s="102"/>
    </row>
    <row r="175" spans="1:17" s="100" customFormat="1" ht="25.5" hidden="1">
      <c r="A175" s="118" t="s">
        <v>35</v>
      </c>
      <c r="B175" s="96" t="s">
        <v>9</v>
      </c>
      <c r="C175" s="96" t="s">
        <v>9</v>
      </c>
      <c r="D175" s="95" t="s">
        <v>156</v>
      </c>
      <c r="E175" s="112"/>
      <c r="F175" s="93"/>
      <c r="G175" s="97">
        <f t="shared" ref="G175" si="80">H175+I175</f>
        <v>0</v>
      </c>
      <c r="H175" s="98">
        <f t="shared" ref="H175:J176" si="81">H176</f>
        <v>0</v>
      </c>
      <c r="I175" s="98">
        <f t="shared" si="81"/>
        <v>0</v>
      </c>
      <c r="J175" s="98">
        <f t="shared" si="81"/>
        <v>0</v>
      </c>
      <c r="L175" s="101"/>
      <c r="M175" s="102"/>
      <c r="N175" s="102"/>
      <c r="O175" s="102"/>
      <c r="P175" s="102"/>
      <c r="Q175" s="102"/>
    </row>
    <row r="176" spans="1:17" s="100" customFormat="1" ht="25.5" hidden="1">
      <c r="A176" s="118">
        <v>3710000</v>
      </c>
      <c r="B176" s="96" t="s">
        <v>9</v>
      </c>
      <c r="C176" s="96" t="s">
        <v>9</v>
      </c>
      <c r="D176" s="95" t="s">
        <v>156</v>
      </c>
      <c r="E176" s="112"/>
      <c r="F176" s="93"/>
      <c r="G176" s="97">
        <f>SUM(H176:I176)</f>
        <v>0</v>
      </c>
      <c r="H176" s="98">
        <f t="shared" si="81"/>
        <v>0</v>
      </c>
      <c r="I176" s="98">
        <f t="shared" si="81"/>
        <v>0</v>
      </c>
      <c r="J176" s="98">
        <f t="shared" si="81"/>
        <v>0</v>
      </c>
      <c r="L176" s="101"/>
      <c r="M176" s="102"/>
      <c r="N176" s="102"/>
      <c r="O176" s="102"/>
      <c r="P176" s="102"/>
      <c r="Q176" s="102"/>
    </row>
    <row r="177" spans="1:17" s="100" customFormat="1" ht="25.5" hidden="1">
      <c r="A177" s="115">
        <v>3719800</v>
      </c>
      <c r="B177" s="116">
        <v>9800</v>
      </c>
      <c r="C177" s="116" t="s">
        <v>36</v>
      </c>
      <c r="D177" s="119" t="s">
        <v>161</v>
      </c>
      <c r="E177" s="112"/>
      <c r="F177" s="93"/>
      <c r="G177" s="103">
        <f>SUM(H177:I177)</f>
        <v>0</v>
      </c>
      <c r="H177" s="104"/>
      <c r="I177" s="104"/>
      <c r="J177" s="104"/>
      <c r="L177" s="101"/>
      <c r="M177" s="102"/>
      <c r="N177" s="102"/>
      <c r="O177" s="102"/>
      <c r="P177" s="102"/>
      <c r="Q177" s="102"/>
    </row>
    <row r="178" spans="1:17" s="100" customFormat="1" ht="38.25" hidden="1">
      <c r="A178" s="92"/>
      <c r="B178" s="93"/>
      <c r="C178" s="93"/>
      <c r="D178" s="94"/>
      <c r="E178" s="95" t="s">
        <v>162</v>
      </c>
      <c r="F178" s="107" t="s">
        <v>173</v>
      </c>
      <c r="G178" s="97">
        <f>G180</f>
        <v>0</v>
      </c>
      <c r="H178" s="98">
        <f>H180</f>
        <v>0</v>
      </c>
      <c r="I178" s="98">
        <f>I180</f>
        <v>0</v>
      </c>
      <c r="J178" s="98">
        <f>J180</f>
        <v>0</v>
      </c>
      <c r="L178" s="101"/>
      <c r="M178" s="102"/>
      <c r="N178" s="102"/>
      <c r="O178" s="102"/>
      <c r="P178" s="102"/>
      <c r="Q178" s="102"/>
    </row>
    <row r="179" spans="1:17" s="100" customFormat="1" ht="15" hidden="1">
      <c r="A179" s="92"/>
      <c r="B179" s="93"/>
      <c r="C179" s="93"/>
      <c r="D179" s="94"/>
      <c r="E179" s="92" t="s">
        <v>49</v>
      </c>
      <c r="F179" s="93"/>
      <c r="G179" s="103"/>
      <c r="H179" s="104"/>
      <c r="I179" s="104"/>
      <c r="J179" s="104"/>
      <c r="L179" s="101"/>
      <c r="M179" s="102"/>
      <c r="N179" s="102"/>
      <c r="O179" s="102"/>
      <c r="P179" s="102"/>
      <c r="Q179" s="102"/>
    </row>
    <row r="180" spans="1:17" s="100" customFormat="1" ht="27" hidden="1" customHeight="1">
      <c r="A180" s="106" t="s">
        <v>35</v>
      </c>
      <c r="B180" s="107" t="s">
        <v>9</v>
      </c>
      <c r="C180" s="107" t="s">
        <v>9</v>
      </c>
      <c r="D180" s="95" t="s">
        <v>156</v>
      </c>
      <c r="E180" s="108"/>
      <c r="F180" s="93"/>
      <c r="G180" s="97">
        <f>H180+I180</f>
        <v>0</v>
      </c>
      <c r="H180" s="98">
        <f t="shared" ref="H180:J181" si="82">H181</f>
        <v>0</v>
      </c>
      <c r="I180" s="98">
        <f t="shared" si="82"/>
        <v>0</v>
      </c>
      <c r="J180" s="98">
        <f t="shared" si="82"/>
        <v>0</v>
      </c>
      <c r="L180" s="101"/>
      <c r="M180" s="102"/>
      <c r="N180" s="102"/>
      <c r="O180" s="102"/>
      <c r="P180" s="102"/>
      <c r="Q180" s="102"/>
    </row>
    <row r="181" spans="1:17" s="100" customFormat="1" ht="27" hidden="1" customHeight="1">
      <c r="A181" s="106">
        <v>3710000</v>
      </c>
      <c r="B181" s="107" t="s">
        <v>9</v>
      </c>
      <c r="C181" s="107" t="s">
        <v>9</v>
      </c>
      <c r="D181" s="95" t="s">
        <v>156</v>
      </c>
      <c r="E181" s="108"/>
      <c r="F181" s="93"/>
      <c r="G181" s="97">
        <f>H181+I181</f>
        <v>0</v>
      </c>
      <c r="H181" s="98">
        <f t="shared" si="82"/>
        <v>0</v>
      </c>
      <c r="I181" s="98">
        <f t="shared" si="82"/>
        <v>0</v>
      </c>
      <c r="J181" s="98">
        <f t="shared" si="82"/>
        <v>0</v>
      </c>
      <c r="L181" s="101"/>
      <c r="M181" s="102"/>
      <c r="N181" s="102"/>
      <c r="O181" s="102"/>
      <c r="P181" s="102"/>
      <c r="Q181" s="102"/>
    </row>
    <row r="182" spans="1:17" s="100" customFormat="1" ht="30" hidden="1" customHeight="1">
      <c r="A182" s="92">
        <v>3719800</v>
      </c>
      <c r="B182" s="93">
        <v>9800</v>
      </c>
      <c r="C182" s="93" t="s">
        <v>36</v>
      </c>
      <c r="D182" s="109" t="s">
        <v>161</v>
      </c>
      <c r="E182" s="108"/>
      <c r="F182" s="93"/>
      <c r="G182" s="103">
        <f>SUM(H182:I182)</f>
        <v>0</v>
      </c>
      <c r="H182" s="104"/>
      <c r="I182" s="104"/>
      <c r="J182" s="104"/>
      <c r="L182" s="101"/>
      <c r="M182" s="102"/>
      <c r="N182" s="102"/>
      <c r="O182" s="102"/>
      <c r="P182" s="102"/>
      <c r="Q182" s="102"/>
    </row>
    <row r="183" spans="1:17" s="100" customFormat="1" ht="41.25" hidden="1" customHeight="1">
      <c r="A183" s="92"/>
      <c r="B183" s="93"/>
      <c r="C183" s="93"/>
      <c r="D183" s="94"/>
      <c r="E183" s="95" t="s">
        <v>165</v>
      </c>
      <c r="F183" s="96" t="s">
        <v>194</v>
      </c>
      <c r="G183" s="97">
        <f>H183</f>
        <v>0</v>
      </c>
      <c r="H183" s="98">
        <f>H185</f>
        <v>0</v>
      </c>
      <c r="I183" s="98">
        <f t="shared" ref="I183:J183" si="83">I184</f>
        <v>0</v>
      </c>
      <c r="J183" s="98">
        <f t="shared" si="83"/>
        <v>0</v>
      </c>
      <c r="L183" s="101"/>
      <c r="M183" s="102"/>
      <c r="N183" s="102"/>
      <c r="O183" s="102"/>
      <c r="P183" s="102"/>
      <c r="Q183" s="102"/>
    </row>
    <row r="184" spans="1:17" s="100" customFormat="1" ht="15" hidden="1">
      <c r="A184" s="92"/>
      <c r="B184" s="93"/>
      <c r="C184" s="93"/>
      <c r="D184" s="94"/>
      <c r="E184" s="92" t="s">
        <v>49</v>
      </c>
      <c r="F184" s="93"/>
      <c r="G184" s="103"/>
      <c r="H184" s="104"/>
      <c r="I184" s="104"/>
      <c r="J184" s="104"/>
      <c r="L184" s="101"/>
      <c r="M184" s="102"/>
      <c r="N184" s="102"/>
      <c r="O184" s="102"/>
      <c r="P184" s="102"/>
      <c r="Q184" s="102"/>
    </row>
    <row r="185" spans="1:17" s="100" customFormat="1" ht="25.5" hidden="1">
      <c r="A185" s="106" t="s">
        <v>35</v>
      </c>
      <c r="B185" s="107" t="s">
        <v>9</v>
      </c>
      <c r="C185" s="107" t="s">
        <v>9</v>
      </c>
      <c r="D185" s="95" t="s">
        <v>156</v>
      </c>
      <c r="E185" s="108"/>
      <c r="F185" s="93"/>
      <c r="G185" s="97">
        <f>H185</f>
        <v>0</v>
      </c>
      <c r="H185" s="98">
        <f>H186</f>
        <v>0</v>
      </c>
      <c r="I185" s="104">
        <v>0</v>
      </c>
      <c r="J185" s="104">
        <v>0</v>
      </c>
      <c r="L185" s="101"/>
      <c r="M185" s="102"/>
      <c r="N185" s="102"/>
      <c r="O185" s="102"/>
      <c r="P185" s="102"/>
      <c r="Q185" s="102"/>
    </row>
    <row r="186" spans="1:17" s="100" customFormat="1" ht="25.5" hidden="1">
      <c r="A186" s="106">
        <v>3710000</v>
      </c>
      <c r="B186" s="107" t="s">
        <v>9</v>
      </c>
      <c r="C186" s="107" t="s">
        <v>9</v>
      </c>
      <c r="D186" s="95" t="s">
        <v>156</v>
      </c>
      <c r="E186" s="108"/>
      <c r="F186" s="93"/>
      <c r="G186" s="97">
        <f>H186</f>
        <v>0</v>
      </c>
      <c r="H186" s="98">
        <f>H187</f>
        <v>0</v>
      </c>
      <c r="I186" s="104">
        <v>0</v>
      </c>
      <c r="J186" s="104">
        <v>0</v>
      </c>
      <c r="L186" s="101"/>
      <c r="M186" s="102"/>
      <c r="N186" s="102"/>
      <c r="O186" s="102"/>
      <c r="P186" s="102"/>
      <c r="Q186" s="102"/>
    </row>
    <row r="187" spans="1:17" s="100" customFormat="1" ht="25.5" hidden="1">
      <c r="A187" s="92">
        <v>3719800</v>
      </c>
      <c r="B187" s="93">
        <v>9800</v>
      </c>
      <c r="C187" s="93" t="s">
        <v>36</v>
      </c>
      <c r="D187" s="109" t="s">
        <v>161</v>
      </c>
      <c r="E187" s="108"/>
      <c r="F187" s="93"/>
      <c r="G187" s="103">
        <f>G189</f>
        <v>0</v>
      </c>
      <c r="H187" s="104">
        <f>H189</f>
        <v>0</v>
      </c>
      <c r="I187" s="104">
        <v>0</v>
      </c>
      <c r="J187" s="104">
        <v>0</v>
      </c>
      <c r="L187" s="101"/>
      <c r="M187" s="102"/>
      <c r="N187" s="102"/>
      <c r="O187" s="102"/>
      <c r="P187" s="102"/>
      <c r="Q187" s="102"/>
    </row>
    <row r="188" spans="1:17" s="100" customFormat="1" ht="15" hidden="1">
      <c r="A188" s="106"/>
      <c r="B188" s="107"/>
      <c r="C188" s="107"/>
      <c r="D188" s="92" t="s">
        <v>49</v>
      </c>
      <c r="E188" s="108"/>
      <c r="F188" s="93"/>
      <c r="G188" s="103"/>
      <c r="H188" s="104"/>
      <c r="I188" s="104"/>
      <c r="J188" s="104"/>
      <c r="L188" s="101"/>
      <c r="M188" s="102"/>
      <c r="N188" s="102"/>
      <c r="O188" s="102"/>
      <c r="P188" s="102"/>
      <c r="Q188" s="102"/>
    </row>
    <row r="189" spans="1:17" s="100" customFormat="1" ht="15" hidden="1">
      <c r="A189" s="92"/>
      <c r="B189" s="93"/>
      <c r="C189" s="93"/>
      <c r="D189" s="94" t="s">
        <v>165</v>
      </c>
      <c r="E189" s="108"/>
      <c r="F189" s="93"/>
      <c r="G189" s="103">
        <f t="shared" ref="G189" si="84">H189</f>
        <v>0</v>
      </c>
      <c r="H189" s="104"/>
      <c r="I189" s="104">
        <v>0</v>
      </c>
      <c r="J189" s="104">
        <v>0</v>
      </c>
      <c r="L189" s="101"/>
      <c r="M189" s="102"/>
      <c r="N189" s="102"/>
      <c r="O189" s="102"/>
      <c r="P189" s="102"/>
      <c r="Q189" s="102"/>
    </row>
    <row r="190" spans="1:17" s="100" customFormat="1" ht="56.25" hidden="1" customHeight="1">
      <c r="A190" s="92"/>
      <c r="B190" s="93"/>
      <c r="C190" s="93"/>
      <c r="D190" s="94"/>
      <c r="E190" s="95" t="s">
        <v>182</v>
      </c>
      <c r="F190" s="96" t="s">
        <v>184</v>
      </c>
      <c r="G190" s="97">
        <f>H190</f>
        <v>0</v>
      </c>
      <c r="H190" s="98">
        <f>H192</f>
        <v>0</v>
      </c>
      <c r="I190" s="99">
        <f t="shared" ref="I190:J190" si="85">I191</f>
        <v>0</v>
      </c>
      <c r="J190" s="99">
        <f t="shared" si="85"/>
        <v>0</v>
      </c>
      <c r="L190" s="101"/>
      <c r="M190" s="102"/>
      <c r="N190" s="102"/>
      <c r="O190" s="102"/>
      <c r="P190" s="102"/>
      <c r="Q190" s="102"/>
    </row>
    <row r="191" spans="1:17" s="100" customFormat="1" ht="15" hidden="1">
      <c r="A191" s="92"/>
      <c r="B191" s="93"/>
      <c r="C191" s="93"/>
      <c r="D191" s="94"/>
      <c r="E191" s="92" t="s">
        <v>49</v>
      </c>
      <c r="F191" s="93"/>
      <c r="G191" s="103"/>
      <c r="H191" s="104"/>
      <c r="I191" s="105"/>
      <c r="J191" s="105"/>
      <c r="L191" s="101"/>
      <c r="M191" s="102"/>
      <c r="N191" s="102"/>
      <c r="O191" s="102"/>
      <c r="P191" s="102"/>
      <c r="Q191" s="102"/>
    </row>
    <row r="192" spans="1:17" s="100" customFormat="1" ht="25.5" hidden="1">
      <c r="A192" s="106" t="s">
        <v>35</v>
      </c>
      <c r="B192" s="107" t="s">
        <v>9</v>
      </c>
      <c r="C192" s="107" t="s">
        <v>9</v>
      </c>
      <c r="D192" s="95" t="s">
        <v>156</v>
      </c>
      <c r="E192" s="108"/>
      <c r="F192" s="93"/>
      <c r="G192" s="97">
        <f>H192</f>
        <v>0</v>
      </c>
      <c r="H192" s="98">
        <f>H193</f>
        <v>0</v>
      </c>
      <c r="I192" s="105">
        <v>0</v>
      </c>
      <c r="J192" s="105">
        <v>0</v>
      </c>
      <c r="L192" s="101"/>
      <c r="M192" s="102"/>
      <c r="N192" s="102"/>
      <c r="O192" s="102"/>
      <c r="P192" s="102"/>
      <c r="Q192" s="102"/>
    </row>
    <row r="193" spans="1:17" s="100" customFormat="1" ht="25.5" hidden="1">
      <c r="A193" s="106">
        <v>3710000</v>
      </c>
      <c r="B193" s="107" t="s">
        <v>9</v>
      </c>
      <c r="C193" s="107" t="s">
        <v>9</v>
      </c>
      <c r="D193" s="95" t="s">
        <v>156</v>
      </c>
      <c r="E193" s="108"/>
      <c r="F193" s="93"/>
      <c r="G193" s="97">
        <f>H193</f>
        <v>0</v>
      </c>
      <c r="H193" s="98">
        <f>H194</f>
        <v>0</v>
      </c>
      <c r="I193" s="105">
        <v>0</v>
      </c>
      <c r="J193" s="105">
        <v>0</v>
      </c>
      <c r="L193" s="101"/>
      <c r="M193" s="102"/>
      <c r="N193" s="102"/>
      <c r="O193" s="102"/>
      <c r="P193" s="102"/>
      <c r="Q193" s="102"/>
    </row>
    <row r="194" spans="1:17" s="100" customFormat="1" ht="25.5" hidden="1">
      <c r="A194" s="92">
        <v>3719800</v>
      </c>
      <c r="B194" s="93">
        <v>9800</v>
      </c>
      <c r="C194" s="93" t="s">
        <v>36</v>
      </c>
      <c r="D194" s="109" t="s">
        <v>161</v>
      </c>
      <c r="E194" s="108"/>
      <c r="F194" s="93"/>
      <c r="G194" s="103">
        <f>G196</f>
        <v>0</v>
      </c>
      <c r="H194" s="104">
        <f>H196</f>
        <v>0</v>
      </c>
      <c r="I194" s="105">
        <v>0</v>
      </c>
      <c r="J194" s="105">
        <v>0</v>
      </c>
      <c r="L194" s="101"/>
      <c r="M194" s="102"/>
      <c r="N194" s="102"/>
      <c r="O194" s="102"/>
      <c r="P194" s="102"/>
      <c r="Q194" s="102"/>
    </row>
    <row r="195" spans="1:17" s="100" customFormat="1" ht="15" hidden="1">
      <c r="A195" s="106"/>
      <c r="B195" s="107"/>
      <c r="C195" s="107"/>
      <c r="D195" s="92" t="s">
        <v>49</v>
      </c>
      <c r="E195" s="108"/>
      <c r="F195" s="93"/>
      <c r="G195" s="103"/>
      <c r="H195" s="104"/>
      <c r="I195" s="105"/>
      <c r="J195" s="105"/>
      <c r="L195" s="101"/>
      <c r="M195" s="102"/>
      <c r="N195" s="102"/>
      <c r="O195" s="102"/>
      <c r="P195" s="102"/>
      <c r="Q195" s="102"/>
    </row>
    <row r="196" spans="1:17" s="100" customFormat="1" ht="51" hidden="1">
      <c r="A196" s="92"/>
      <c r="B196" s="93"/>
      <c r="C196" s="93"/>
      <c r="D196" s="94" t="s">
        <v>183</v>
      </c>
      <c r="E196" s="108"/>
      <c r="F196" s="93"/>
      <c r="G196" s="103">
        <f t="shared" ref="G196" si="86">H196</f>
        <v>0</v>
      </c>
      <c r="H196" s="104"/>
      <c r="I196" s="105">
        <v>0</v>
      </c>
      <c r="J196" s="105">
        <v>0</v>
      </c>
      <c r="L196" s="101"/>
      <c r="M196" s="102"/>
      <c r="N196" s="102"/>
      <c r="O196" s="102"/>
      <c r="P196" s="102"/>
      <c r="Q196" s="102"/>
    </row>
    <row r="197" spans="1:17" s="100" customFormat="1" ht="96.75" hidden="1" customHeight="1">
      <c r="A197" s="92"/>
      <c r="B197" s="93"/>
      <c r="C197" s="93"/>
      <c r="D197" s="94"/>
      <c r="E197" s="95" t="s">
        <v>186</v>
      </c>
      <c r="F197" s="96" t="s">
        <v>187</v>
      </c>
      <c r="G197" s="97">
        <f>H197</f>
        <v>0</v>
      </c>
      <c r="H197" s="98">
        <f>H199</f>
        <v>0</v>
      </c>
      <c r="I197" s="99">
        <f t="shared" ref="I197:J197" si="87">I198</f>
        <v>0</v>
      </c>
      <c r="J197" s="99">
        <f t="shared" si="87"/>
        <v>0</v>
      </c>
      <c r="L197" s="101"/>
      <c r="M197" s="102"/>
      <c r="N197" s="102"/>
      <c r="O197" s="102"/>
      <c r="P197" s="102"/>
      <c r="Q197" s="102"/>
    </row>
    <row r="198" spans="1:17" s="100" customFormat="1" ht="15" hidden="1">
      <c r="A198" s="92"/>
      <c r="B198" s="93"/>
      <c r="C198" s="93"/>
      <c r="D198" s="94"/>
      <c r="E198" s="92" t="s">
        <v>49</v>
      </c>
      <c r="F198" s="93"/>
      <c r="G198" s="103"/>
      <c r="H198" s="104"/>
      <c r="I198" s="105"/>
      <c r="J198" s="105"/>
      <c r="L198" s="101"/>
      <c r="M198" s="102"/>
      <c r="N198" s="102"/>
      <c r="O198" s="102"/>
      <c r="P198" s="102"/>
      <c r="Q198" s="102"/>
    </row>
    <row r="199" spans="1:17" s="100" customFormat="1" ht="25.5" hidden="1">
      <c r="A199" s="106" t="s">
        <v>35</v>
      </c>
      <c r="B199" s="107" t="s">
        <v>9</v>
      </c>
      <c r="C199" s="107" t="s">
        <v>9</v>
      </c>
      <c r="D199" s="95" t="s">
        <v>156</v>
      </c>
      <c r="E199" s="108"/>
      <c r="F199" s="93"/>
      <c r="G199" s="97">
        <f>H199</f>
        <v>0</v>
      </c>
      <c r="H199" s="98">
        <f>H200</f>
        <v>0</v>
      </c>
      <c r="I199" s="105">
        <v>0</v>
      </c>
      <c r="J199" s="105">
        <v>0</v>
      </c>
      <c r="L199" s="101"/>
      <c r="M199" s="102"/>
      <c r="N199" s="102"/>
      <c r="O199" s="102"/>
      <c r="P199" s="102"/>
      <c r="Q199" s="102"/>
    </row>
    <row r="200" spans="1:17" s="100" customFormat="1" ht="25.5" hidden="1">
      <c r="A200" s="106">
        <v>3710000</v>
      </c>
      <c r="B200" s="107" t="s">
        <v>9</v>
      </c>
      <c r="C200" s="107" t="s">
        <v>9</v>
      </c>
      <c r="D200" s="95" t="s">
        <v>156</v>
      </c>
      <c r="E200" s="108"/>
      <c r="F200" s="93"/>
      <c r="G200" s="97">
        <f>H200</f>
        <v>0</v>
      </c>
      <c r="H200" s="98">
        <f>H201</f>
        <v>0</v>
      </c>
      <c r="I200" s="105">
        <v>0</v>
      </c>
      <c r="J200" s="105">
        <v>0</v>
      </c>
      <c r="L200" s="101"/>
      <c r="M200" s="102"/>
      <c r="N200" s="102"/>
      <c r="O200" s="102"/>
      <c r="P200" s="102"/>
      <c r="Q200" s="102"/>
    </row>
    <row r="201" spans="1:17" s="100" customFormat="1" ht="25.5" hidden="1">
      <c r="A201" s="92">
        <v>3719800</v>
      </c>
      <c r="B201" s="93">
        <v>9800</v>
      </c>
      <c r="C201" s="93" t="s">
        <v>36</v>
      </c>
      <c r="D201" s="109" t="s">
        <v>161</v>
      </c>
      <c r="E201" s="108"/>
      <c r="F201" s="93"/>
      <c r="G201" s="103">
        <f>G203</f>
        <v>0</v>
      </c>
      <c r="H201" s="104">
        <f>H203</f>
        <v>0</v>
      </c>
      <c r="I201" s="105">
        <v>0</v>
      </c>
      <c r="J201" s="105">
        <v>0</v>
      </c>
      <c r="L201" s="101"/>
      <c r="M201" s="102"/>
      <c r="N201" s="102"/>
      <c r="O201" s="102"/>
      <c r="P201" s="102"/>
      <c r="Q201" s="102"/>
    </row>
    <row r="202" spans="1:17" s="100" customFormat="1" ht="15" hidden="1">
      <c r="A202" s="106"/>
      <c r="B202" s="107"/>
      <c r="C202" s="107"/>
      <c r="D202" s="92" t="s">
        <v>49</v>
      </c>
      <c r="E202" s="108"/>
      <c r="F202" s="93"/>
      <c r="G202" s="103"/>
      <c r="H202" s="104"/>
      <c r="I202" s="105"/>
      <c r="J202" s="105"/>
      <c r="L202" s="101"/>
      <c r="M202" s="102"/>
      <c r="N202" s="102"/>
      <c r="O202" s="102"/>
      <c r="P202" s="102"/>
      <c r="Q202" s="102"/>
    </row>
    <row r="203" spans="1:17" s="100" customFormat="1" ht="51" hidden="1">
      <c r="A203" s="92"/>
      <c r="B203" s="93"/>
      <c r="C203" s="93"/>
      <c r="D203" s="94" t="s">
        <v>183</v>
      </c>
      <c r="E203" s="108"/>
      <c r="F203" s="93"/>
      <c r="G203" s="103">
        <f t="shared" ref="G203" si="88">H203</f>
        <v>0</v>
      </c>
      <c r="H203" s="104"/>
      <c r="I203" s="105">
        <v>0</v>
      </c>
      <c r="J203" s="105">
        <v>0</v>
      </c>
      <c r="L203" s="101"/>
      <c r="M203" s="102"/>
      <c r="N203" s="102"/>
      <c r="O203" s="102"/>
      <c r="P203" s="102"/>
      <c r="Q203" s="102"/>
    </row>
    <row r="204" spans="1:17" ht="14.25">
      <c r="A204" s="5"/>
      <c r="B204" s="5"/>
      <c r="C204" s="5"/>
      <c r="D204" s="6" t="s">
        <v>37</v>
      </c>
      <c r="E204" s="6"/>
      <c r="F204" s="6"/>
      <c r="G204" s="15">
        <f>SUM(G190,G183,G178,G173,G163,G148,G138,G133,G128,G114,G103,G93,G87,G79,G74,G66,G54,G36,G17,G12,G197)</f>
        <v>69056949</v>
      </c>
      <c r="H204" s="15">
        <f>SUM(H190,H183,H178,H173,H163,H148,H138,H133,H128,H114,H103,H93,H87,H79,H74,H66,H54,H36,H17,H12,H197)</f>
        <v>53589549</v>
      </c>
      <c r="I204" s="15">
        <f>SUM(I190,I183,I178,I173,I163,I148,I138,I133,I128,I114,I103,I93,I87,I79,I74,I66,I54,I36,I17,I12,I197)</f>
        <v>15467400</v>
      </c>
      <c r="J204" s="149">
        <f>SUM(J190,J183,J178,J173,J163,J148,J138,J133,J128,J114,J103,J93,J87,J79,J74,J66,J54,J36,J17,J12,J197)</f>
        <v>14000000</v>
      </c>
      <c r="L204" s="28">
        <f>SUM(L12:L172)</f>
        <v>64753004</v>
      </c>
      <c r="M204" s="19">
        <f>G204-L204</f>
        <v>4303945</v>
      </c>
      <c r="N204" s="18"/>
      <c r="O204" s="18"/>
      <c r="P204" s="18"/>
      <c r="Q204" s="18"/>
    </row>
    <row r="205" spans="1:17">
      <c r="L205" s="18"/>
      <c r="M205" s="18"/>
      <c r="N205" s="18"/>
      <c r="O205" s="18"/>
      <c r="P205" s="18"/>
      <c r="Q205" s="18"/>
    </row>
    <row r="206" spans="1:17">
      <c r="A206" s="153"/>
      <c r="B206" s="153"/>
      <c r="C206" s="153"/>
      <c r="D206" s="153"/>
      <c r="E206" s="153"/>
      <c r="F206" s="153"/>
      <c r="G206" s="153"/>
      <c r="H206" s="153"/>
      <c r="I206" s="153"/>
      <c r="J206" s="153"/>
      <c r="L206" s="18"/>
      <c r="M206" s="18"/>
      <c r="N206" s="18"/>
      <c r="O206" s="18"/>
      <c r="P206" s="18"/>
      <c r="Q206" s="18"/>
    </row>
    <row r="207" spans="1:17" ht="18.75">
      <c r="C207" s="1"/>
      <c r="D207" s="1"/>
      <c r="E207" s="1"/>
      <c r="F207" s="1"/>
      <c r="G207" s="1"/>
      <c r="H207" s="1"/>
      <c r="L207" s="22"/>
      <c r="M207" s="18"/>
      <c r="N207" s="18"/>
      <c r="O207" s="18"/>
      <c r="P207" s="18"/>
      <c r="Q207" s="18"/>
    </row>
    <row r="208" spans="1:17" ht="18.75">
      <c r="C208" s="2"/>
      <c r="D208" s="2" t="s">
        <v>196</v>
      </c>
      <c r="E208" s="1"/>
      <c r="F208" s="2"/>
      <c r="G208" s="1"/>
      <c r="H208" s="2" t="s">
        <v>197</v>
      </c>
      <c r="L208" s="18"/>
      <c r="M208" s="18"/>
      <c r="N208" s="25"/>
      <c r="O208" s="26"/>
      <c r="P208" s="27"/>
      <c r="Q208" s="27"/>
    </row>
    <row r="209" spans="6:17">
      <c r="L209" s="18"/>
      <c r="M209" s="18"/>
      <c r="N209" s="25"/>
      <c r="O209" s="26"/>
      <c r="P209" s="27"/>
      <c r="Q209" s="27"/>
    </row>
    <row r="210" spans="6:17">
      <c r="L210" s="18"/>
      <c r="M210" s="18"/>
      <c r="N210" s="25"/>
      <c r="O210" s="26"/>
      <c r="P210" s="27"/>
      <c r="Q210" s="27"/>
    </row>
    <row r="211" spans="6:17">
      <c r="F211" s="9">
        <v>9800</v>
      </c>
      <c r="G211" s="45">
        <f>SUM(G197,G190,G183,G178,G173,G124,G51)</f>
        <v>0</v>
      </c>
      <c r="H211" s="45">
        <f>SUM(H197,H190,H183,H178,H173,H124,H51)</f>
        <v>0</v>
      </c>
      <c r="I211" s="45">
        <f>SUM(I197,I190,I183,I178,I173,I124,I51)</f>
        <v>0</v>
      </c>
      <c r="J211" s="45">
        <f>SUM(J197,J190,J183,J178,J173,J124,J51)</f>
        <v>0</v>
      </c>
      <c r="L211" s="18"/>
      <c r="M211" s="18"/>
      <c r="N211" s="25"/>
      <c r="O211" s="26"/>
      <c r="P211" s="27"/>
      <c r="Q211" s="27"/>
    </row>
    <row r="212" spans="6:17">
      <c r="F212" s="9">
        <v>9770</v>
      </c>
      <c r="G212" s="10">
        <f>G170+G160+G121+G62+G48+G32</f>
        <v>3613526</v>
      </c>
      <c r="H212" s="10">
        <f>H170+H160+H121+H62+H48+H32</f>
        <v>3613526</v>
      </c>
      <c r="I212" s="10">
        <f>I170+I160+I121+I62+I48+I32</f>
        <v>0</v>
      </c>
      <c r="J212" s="10">
        <f>J170+J160+J121+J62+J48+J32</f>
        <v>0</v>
      </c>
      <c r="L212" s="18"/>
      <c r="M212" s="18"/>
      <c r="N212" s="25"/>
      <c r="O212" s="21"/>
      <c r="P212" s="27"/>
      <c r="Q212" s="27"/>
    </row>
    <row r="213" spans="6:17">
      <c r="F213" s="9">
        <v>6030</v>
      </c>
      <c r="G213" s="30">
        <f>SUM(H213:I213)</f>
        <v>4345768</v>
      </c>
      <c r="H213" s="29">
        <f>SUM(H111,H91,H84)</f>
        <v>4345768</v>
      </c>
      <c r="I213" s="29">
        <f>SUM(I111,I91,I84)</f>
        <v>0</v>
      </c>
      <c r="J213" s="29">
        <f>SUM(J111,J91,J84)</f>
        <v>0</v>
      </c>
      <c r="L213" s="18"/>
      <c r="M213" s="18"/>
      <c r="N213" s="25"/>
      <c r="O213" s="21"/>
      <c r="P213" s="27"/>
      <c r="Q213" s="27"/>
    </row>
    <row r="214" spans="6:17">
      <c r="F214" s="9">
        <v>6040</v>
      </c>
      <c r="G214" s="30">
        <f>SUM(H214:I214)</f>
        <v>3082664</v>
      </c>
      <c r="H214" s="29">
        <f>SUM(H92,H85)</f>
        <v>3082664</v>
      </c>
      <c r="I214" s="29">
        <f>SUM(I92,I85)</f>
        <v>0</v>
      </c>
      <c r="J214" s="29">
        <f>SUM(J92,J85)</f>
        <v>0</v>
      </c>
      <c r="L214" s="18"/>
      <c r="M214" s="18"/>
      <c r="N214" s="18"/>
      <c r="O214" s="18"/>
      <c r="P214" s="18"/>
      <c r="Q214" s="18"/>
    </row>
    <row r="215" spans="6:17">
      <c r="F215" s="9">
        <v>3242</v>
      </c>
      <c r="G215" s="30">
        <f>SUM(H215:I215)</f>
        <v>4085000</v>
      </c>
      <c r="H215" s="73">
        <f>SUM(H157,H142,H137)</f>
        <v>4085000</v>
      </c>
      <c r="I215" s="73">
        <f t="shared" ref="I215:J215" si="89">SUM(I157,I142,I137)</f>
        <v>0</v>
      </c>
      <c r="J215" s="73">
        <f t="shared" si="89"/>
        <v>0</v>
      </c>
      <c r="L215" s="18"/>
      <c r="M215" s="18"/>
      <c r="N215" s="18"/>
      <c r="O215" s="18"/>
      <c r="P215" s="18"/>
      <c r="Q215" s="18"/>
    </row>
    <row r="220" spans="6:17">
      <c r="G220" s="3">
        <v>69056949</v>
      </c>
    </row>
    <row r="221" spans="6:17">
      <c r="G221" s="130">
        <f>G204-G220</f>
        <v>0</v>
      </c>
    </row>
  </sheetData>
  <mergeCells count="14">
    <mergeCell ref="A206:J206"/>
    <mergeCell ref="H3:J3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A6:J6"/>
    <mergeCell ref="A7:J7"/>
  </mergeCells>
  <pageMargins left="0.43307086614173229" right="0.19685039370078741" top="0.6692913385826772" bottom="0.19685039370078741" header="0" footer="0"/>
  <pageSetup paperSize="9" scale="67" fitToHeight="13" orientation="landscape" r:id="rId1"/>
  <rowBreaks count="7" manualBreakCount="7">
    <brk id="28" max="9" man="1"/>
    <brk id="53" max="9" man="1"/>
    <brk id="80" max="9" man="1"/>
    <brk id="119" max="9" man="1"/>
    <brk id="150" max="9" man="1"/>
    <brk id="169" max="9" man="1"/>
    <brk id="196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2025-12-24T07:51:18Z</cp:lastPrinted>
  <dcterms:created xsi:type="dcterms:W3CDTF">2020-12-29T14:52:46Z</dcterms:created>
  <dcterms:modified xsi:type="dcterms:W3CDTF">2025-12-24T07:52:19Z</dcterms:modified>
</cp:coreProperties>
</file>